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Mi unidad\Asocia Consultora\05 - Capacitaciones Empresariales\Excel + AI - Conciencia Unju\Bloque 2 - Complemento Chat GPT\"/>
    </mc:Choice>
  </mc:AlternateContent>
  <xr:revisionPtr revIDLastSave="0" documentId="13_ncr:1_{6D305635-8D8B-41B1-B84E-A312CD174D9C}" xr6:coauthVersionLast="47" xr6:coauthVersionMax="47" xr10:uidLastSave="{00000000-0000-0000-0000-000000000000}"/>
  <bookViews>
    <workbookView xWindow="-120" yWindow="-120" windowWidth="29040" windowHeight="16440" activeTab="7" xr2:uid="{28AE348C-784E-460E-A4B5-AF7AA6EB72D5}"/>
  </bookViews>
  <sheets>
    <sheet name="IA.ASK" sheetId="1" r:id="rId1"/>
    <sheet name="IA.TABLE" sheetId="2" r:id="rId2"/>
    <sheet name="AI,LIST" sheetId="3" r:id="rId3"/>
    <sheet name="AI.TRANSLATE" sheetId="4" r:id="rId4"/>
    <sheet name="AI.EXTRAE" sheetId="5" r:id="rId5"/>
    <sheet name="AI.FILL" sheetId="6" r:id="rId6"/>
    <sheet name="AI.CHOICE" sheetId="7" r:id="rId7"/>
    <sheet name="AI.FORMAT" sheetId="8" r:id="rId8"/>
  </sheets>
  <definedNames>
    <definedName name="_xlnm._FilterDatabase" localSheetId="2" hidden="1">'AI,LIST'!$A$1:$L$78</definedName>
    <definedName name="_xlnm._FilterDatabase" localSheetId="5" hidden="1">AI.FILL!$E$1:$F$24</definedName>
    <definedName name="_xlnm._FilterDatabase" localSheetId="1" hidden="1">IA.TABLE!#REF!</definedName>
    <definedName name="_xlnm.Print_Area" localSheetId="0">IA.ASK!$A$1:$L$37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8" l="1"/>
  <c r="E3" i="8"/>
  <c r="E2" i="8"/>
  <c r="C2" i="7" a="1"/>
  <c r="C2" i="7" s="1"/>
  <c r="F5" i="6" a="1"/>
  <c r="F5" i="6" s="1"/>
  <c r="B10" i="6" a="1"/>
  <c r="B10" i="6" s="1"/>
  <c r="F11" i="5" a="1"/>
  <c r="F11" i="5" s="1"/>
  <c r="E11" i="5" a="1"/>
  <c r="E11" i="5" s="1"/>
  <c r="D11" i="5" a="1"/>
  <c r="D11" i="5" s="1"/>
  <c r="C11" i="5" a="1"/>
  <c r="C11" i="5" s="1"/>
  <c r="F10" i="5" a="1"/>
  <c r="F10" i="5" s="1"/>
  <c r="E10" i="5" a="1"/>
  <c r="E10" i="5" s="1"/>
  <c r="D10" i="5" a="1"/>
  <c r="D10" i="5" s="1"/>
  <c r="C10" i="5" a="1"/>
  <c r="C10" i="5" s="1"/>
  <c r="F9" i="5" a="1"/>
  <c r="F9" i="5" s="1"/>
  <c r="E9" i="5" a="1"/>
  <c r="E9" i="5" s="1"/>
  <c r="D9" i="5" a="1"/>
  <c r="D9" i="5" s="1"/>
  <c r="C9" i="5" a="1"/>
  <c r="C9" i="5" s="1"/>
  <c r="F8" i="5" a="1"/>
  <c r="F8" i="5" s="1"/>
  <c r="E8" i="5" a="1"/>
  <c r="E8" i="5" s="1"/>
  <c r="D8" i="5" a="1"/>
  <c r="D8" i="5" s="1"/>
  <c r="C8" i="5" a="1"/>
  <c r="C8" i="5" s="1"/>
  <c r="F7" i="5" a="1"/>
  <c r="F7" i="5" s="1"/>
  <c r="E7" i="5" a="1"/>
  <c r="E7" i="5" s="1"/>
  <c r="D7" i="5" a="1"/>
  <c r="D7" i="5" s="1"/>
  <c r="C7" i="5" a="1"/>
  <c r="C7" i="5" s="1"/>
  <c r="F6" i="5" a="1"/>
  <c r="F6" i="5" s="1"/>
  <c r="E6" i="5" a="1"/>
  <c r="E6" i="5" s="1"/>
  <c r="D6" i="5" a="1"/>
  <c r="D6" i="5" s="1"/>
  <c r="C6" i="5" a="1"/>
  <c r="C6" i="5" s="1"/>
  <c r="F5" i="5" a="1"/>
  <c r="F5" i="5" s="1"/>
  <c r="E5" i="5" a="1"/>
  <c r="E5" i="5" s="1"/>
  <c r="D5" i="5" a="1"/>
  <c r="D5" i="5" s="1"/>
  <c r="C5" i="5" a="1"/>
  <c r="C5" i="5" s="1"/>
  <c r="F4" i="5" a="1"/>
  <c r="F4" i="5" s="1"/>
  <c r="E4" i="5" a="1"/>
  <c r="E4" i="5" s="1"/>
  <c r="D4" i="5" a="1"/>
  <c r="D4" i="5" s="1"/>
  <c r="C4" i="5" a="1"/>
  <c r="C4" i="5" s="1"/>
  <c r="F3" i="5" a="1"/>
  <c r="F3" i="5" s="1"/>
  <c r="E3" i="5" a="1"/>
  <c r="E3" i="5" s="1"/>
  <c r="D3" i="5" a="1"/>
  <c r="D3" i="5" s="1"/>
  <c r="C3" i="5" a="1"/>
  <c r="C3" i="5" s="1"/>
  <c r="F2" i="5" a="1"/>
  <c r="F2" i="5" s="1"/>
  <c r="E2" i="5" a="1"/>
  <c r="E2" i="5" s="1"/>
  <c r="D2" i="5" a="1"/>
  <c r="D2" i="5" s="1"/>
  <c r="C2" i="5" a="1"/>
  <c r="C2" i="5" s="1"/>
  <c r="H2" i="4" a="1"/>
  <c r="H2" i="4" s="1"/>
  <c r="AG19" i="3" a="1"/>
  <c r="AG26" i="3" s="1"/>
  <c r="AB31" i="3" a="1"/>
  <c r="AB31" i="3" s="1"/>
  <c r="N3" i="3"/>
  <c r="H18" i="2" a="1"/>
  <c r="H18" i="2" s="1"/>
  <c r="A17" i="2" a="1"/>
  <c r="A17" i="2" s="1"/>
  <c r="A1" i="2" a="1"/>
  <c r="A1" i="2" s="1"/>
  <c r="A1" i="1"/>
  <c r="A4" i="1" a="1"/>
  <c r="A4" i="1" s="1"/>
  <c r="O26" i="1" a="1"/>
  <c r="O26" i="1"/>
  <c r="D2" i="8" a="1"/>
  <c r="D2" i="8" s="1"/>
  <c r="D11" i="8" a="1"/>
  <c r="D11" i="8" s="1"/>
  <c r="D10" i="8" a="1"/>
  <c r="D10" i="8" s="1"/>
  <c r="D9" i="8" a="1"/>
  <c r="D9" i="8" s="1"/>
  <c r="D8" i="8" a="1"/>
  <c r="D8" i="8" s="1"/>
  <c r="D7" i="8" a="1"/>
  <c r="D7" i="8" s="1"/>
  <c r="D6" i="8" a="1"/>
  <c r="D6" i="8" s="1"/>
  <c r="D5" i="8" a="1"/>
  <c r="D5" i="8" s="1"/>
  <c r="D4" i="8" a="1"/>
  <c r="D4" i="8" s="1"/>
  <c r="D3" i="8" a="1"/>
  <c r="D3" i="8" s="1"/>
  <c r="K11" i="5" a="1"/>
  <c r="K11" i="5" s="1"/>
  <c r="J11" i="5" a="1"/>
  <c r="J11" i="5" s="1"/>
  <c r="I11" i="5" a="1"/>
  <c r="I11" i="5" s="1"/>
  <c r="H11" i="5" a="1"/>
  <c r="H11" i="5" s="1"/>
  <c r="K10" i="5" a="1"/>
  <c r="K10" i="5" s="1"/>
  <c r="J10" i="5" a="1"/>
  <c r="J10" i="5" s="1"/>
  <c r="I10" i="5" a="1"/>
  <c r="I10" i="5" s="1"/>
  <c r="H10" i="5" a="1"/>
  <c r="H10" i="5" s="1"/>
  <c r="K9" i="5" a="1"/>
  <c r="K9" i="5" s="1"/>
  <c r="J9" i="5" a="1"/>
  <c r="J9" i="5" s="1"/>
  <c r="I9" i="5" a="1"/>
  <c r="I9" i="5" s="1"/>
  <c r="H9" i="5" a="1"/>
  <c r="H9" i="5" s="1"/>
  <c r="K8" i="5" a="1"/>
  <c r="K8" i="5" s="1"/>
  <c r="J8" i="5" a="1"/>
  <c r="J8" i="5" s="1"/>
  <c r="I8" i="5" a="1"/>
  <c r="I8" i="5" s="1"/>
  <c r="H8" i="5" a="1"/>
  <c r="H8" i="5" s="1"/>
  <c r="K7" i="5" a="1"/>
  <c r="K7" i="5" s="1"/>
  <c r="J7" i="5" a="1"/>
  <c r="J7" i="5" s="1"/>
  <c r="I7" i="5" a="1"/>
  <c r="I7" i="5" s="1"/>
  <c r="H7" i="5" a="1"/>
  <c r="H7" i="5" s="1"/>
  <c r="K6" i="5" a="1"/>
  <c r="K6" i="5" s="1"/>
  <c r="J6" i="5" a="1"/>
  <c r="J6" i="5" s="1"/>
  <c r="I6" i="5" a="1"/>
  <c r="I6" i="5" s="1"/>
  <c r="H6" i="5" a="1"/>
  <c r="H6" i="5" s="1"/>
  <c r="K5" i="5" a="1"/>
  <c r="K5" i="5" s="1"/>
  <c r="J5" i="5" a="1"/>
  <c r="J5" i="5" s="1"/>
  <c r="I5" i="5" a="1"/>
  <c r="I5" i="5" s="1"/>
  <c r="H5" i="5" a="1"/>
  <c r="H5" i="5" s="1"/>
  <c r="K4" i="5" a="1"/>
  <c r="K4" i="5" s="1"/>
  <c r="J4" i="5" a="1"/>
  <c r="J4" i="5" s="1"/>
  <c r="I4" i="5" a="1"/>
  <c r="I4" i="5" s="1"/>
  <c r="H4" i="5" a="1"/>
  <c r="H4" i="5" s="1"/>
  <c r="K3" i="5" a="1"/>
  <c r="K3" i="5" s="1"/>
  <c r="J3" i="5" a="1"/>
  <c r="J3" i="5" s="1"/>
  <c r="I3" i="5" a="1"/>
  <c r="I3" i="5" s="1"/>
  <c r="H3" i="5" a="1"/>
  <c r="H3" i="5" s="1"/>
  <c r="K2" i="5" a="1"/>
  <c r="K2" i="5" s="1"/>
  <c r="J2" i="5" a="1"/>
  <c r="J2" i="5" s="1"/>
  <c r="I2" i="5" a="1"/>
  <c r="I2" i="5" s="1"/>
  <c r="H2" i="5" a="1"/>
  <c r="H2" i="5" s="1"/>
  <c r="X32" i="3" a="1"/>
  <c r="X32" i="3" s="1"/>
  <c r="H11" i="4" a="1"/>
  <c r="H11" i="4" s="1"/>
  <c r="H10" i="4" a="1"/>
  <c r="H10" i="4" s="1"/>
  <c r="H9" i="4" a="1"/>
  <c r="H9" i="4" s="1"/>
  <c r="H8" i="4" a="1"/>
  <c r="H8" i="4" s="1"/>
  <c r="H7" i="4" a="1"/>
  <c r="H7" i="4" s="1"/>
  <c r="H6" i="4" a="1"/>
  <c r="H6" i="4" s="1"/>
  <c r="H5" i="4" a="1"/>
  <c r="H5" i="4" s="1"/>
  <c r="H4" i="4" a="1"/>
  <c r="H4" i="4" s="1"/>
  <c r="H3" i="4" a="1"/>
  <c r="H3" i="4" s="1"/>
  <c r="A2" i="4" a="1"/>
  <c r="A2" i="4" s="1"/>
  <c r="N7" i="3"/>
  <c r="L78" i="3"/>
  <c r="L77" i="3"/>
  <c r="L76" i="3"/>
  <c r="L75" i="3"/>
  <c r="L74" i="3"/>
  <c r="L73" i="3"/>
  <c r="L72" i="3"/>
  <c r="L71" i="3"/>
  <c r="L70" i="3"/>
  <c r="L69" i="3"/>
  <c r="L68" i="3"/>
  <c r="L67" i="3"/>
  <c r="L66" i="3"/>
  <c r="L65" i="3"/>
  <c r="L64" i="3"/>
  <c r="L63" i="3"/>
  <c r="L62" i="3"/>
  <c r="L61" i="3"/>
  <c r="L60" i="3"/>
  <c r="L59" i="3"/>
  <c r="L58" i="3"/>
  <c r="L57" i="3"/>
  <c r="L56" i="3"/>
  <c r="L55" i="3"/>
  <c r="L54" i="3"/>
  <c r="L53" i="3"/>
  <c r="L52" i="3"/>
  <c r="L51" i="3"/>
  <c r="L50" i="3"/>
  <c r="L49" i="3"/>
  <c r="L48" i="3"/>
  <c r="L47" i="3"/>
  <c r="L46" i="3"/>
  <c r="L45" i="3"/>
  <c r="L44" i="3"/>
  <c r="L43" i="3"/>
  <c r="L42" i="3"/>
  <c r="L41" i="3"/>
  <c r="L40" i="3"/>
  <c r="L39" i="3"/>
  <c r="L38" i="3"/>
  <c r="L37" i="3"/>
  <c r="L36" i="3"/>
  <c r="L35" i="3"/>
  <c r="L34" i="3"/>
  <c r="L33" i="3"/>
  <c r="L32" i="3"/>
  <c r="L31" i="3"/>
  <c r="L30" i="3"/>
  <c r="L29" i="3"/>
  <c r="L28" i="3"/>
  <c r="L27" i="3"/>
  <c r="L26" i="3"/>
  <c r="L25" i="3"/>
  <c r="L24" i="3"/>
  <c r="L23" i="3"/>
  <c r="L22" i="3"/>
  <c r="L21" i="3"/>
  <c r="L20" i="3"/>
  <c r="AB19" i="3" a="1"/>
  <c r="AB23" i="3" s="1"/>
  <c r="X19" i="3" a="1"/>
  <c r="X19" i="3" s="1"/>
  <c r="L19" i="3"/>
  <c r="L18" i="3"/>
  <c r="L17" i="3"/>
  <c r="L16" i="3"/>
  <c r="L15" i="3"/>
  <c r="L14" i="3"/>
  <c r="L13" i="3"/>
  <c r="L12" i="3"/>
  <c r="L11" i="3"/>
  <c r="L10" i="3"/>
  <c r="L9" i="3"/>
  <c r="L8" i="3"/>
  <c r="X7" i="3" a="1"/>
  <c r="X11" i="3" s="1"/>
  <c r="L7" i="3"/>
  <c r="L6" i="3"/>
  <c r="L5" i="3"/>
  <c r="L4" i="3"/>
  <c r="L3" i="3"/>
  <c r="L2" i="3"/>
  <c r="AG25" i="3" l="1"/>
  <c r="AG28" i="3"/>
  <c r="AG27" i="3"/>
  <c r="AG24" i="3"/>
  <c r="AG23" i="3"/>
  <c r="AG22" i="3"/>
  <c r="AG21" i="3"/>
  <c r="AG20" i="3"/>
  <c r="AG19" i="3"/>
  <c r="AB24" i="3"/>
  <c r="AB26" i="3"/>
  <c r="X7" i="3"/>
  <c r="X15" i="3"/>
  <c r="AB19" i="3"/>
  <c r="AB27" i="3"/>
  <c r="X12" i="3"/>
  <c r="X13" i="3"/>
  <c r="AB25" i="3"/>
  <c r="X14" i="3"/>
  <c r="X8" i="3"/>
  <c r="AB20" i="3"/>
  <c r="X9" i="3"/>
  <c r="AB21" i="3"/>
  <c r="X10" i="3"/>
  <c r="AB22" i="3"/>
  <c r="AB28" i="3"/>
  <c r="P21"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<sst xmlns="http://schemas.openxmlformats.org/spreadsheetml/2006/main" count="387" uniqueCount="148">
  <si>
    <t>¿Quién fue el campeon de la ultima copa del mundo?</t>
  </si>
  <si>
    <t>Explicame paso a paso cómo crear una tabla dinámica en Excel, que contiene un listado de ventas. Quiero que la tabla dinámica me muestre el total de ventas agrupadas por cada provincia.</t>
  </si>
  <si>
    <t>2.</t>
  </si>
  <si>
    <t>1.</t>
  </si>
  <si>
    <t>PERIODOS</t>
  </si>
  <si>
    <t>VENTAS</t>
  </si>
  <si>
    <t>Fecha</t>
  </si>
  <si>
    <t>Tipo</t>
  </si>
  <si>
    <t>Punto de Venta</t>
  </si>
  <si>
    <t>Número Desde</t>
  </si>
  <si>
    <t>Nro. Doc. Receptor</t>
  </si>
  <si>
    <t>Denominación Receptor</t>
  </si>
  <si>
    <t>Tipo Cambio</t>
  </si>
  <si>
    <t>Moneda</t>
  </si>
  <si>
    <t>Imp. Neto Gravado</t>
  </si>
  <si>
    <t>IVA</t>
  </si>
  <si>
    <t>Imp. Total</t>
  </si>
  <si>
    <t>Total $</t>
  </si>
  <si>
    <t>¿CUANTAS Factura de Exportación SE EMITIERON?</t>
  </si>
  <si>
    <t>1 - Factura A</t>
  </si>
  <si>
    <t>MORICHETTI HERMANOS S.R.L.</t>
  </si>
  <si>
    <t>$</t>
  </si>
  <si>
    <t>19 - Factura de Exportación</t>
  </si>
  <si>
    <t>MERCADO LIBRE</t>
  </si>
  <si>
    <t>ALEMAR S.R.L.</t>
  </si>
  <si>
    <t>cuanto se facturo en total a TB CARGO S.A.</t>
  </si>
  <si>
    <t>EMP. DE TRANSPORTE SAN BERNARDO LTDA.</t>
  </si>
  <si>
    <t>USD</t>
  </si>
  <si>
    <t>EMPRESA DE TRANSPORTE INTERNACIONAL SAN BERNARDO LTDA.</t>
  </si>
  <si>
    <t>21 - Nota de Crédito por Operaciones con el Exterior</t>
  </si>
  <si>
    <t>SAMA ANUAR AMIN</t>
  </si>
  <si>
    <t>BANTROP INTERNACIONAL SRL</t>
  </si>
  <si>
    <t>GUIALEMAR SRL</t>
  </si>
  <si>
    <t>201 - Factura de Crédito electrónica MiPyMEs (FCE) A</t>
  </si>
  <si>
    <t>LEDESMA SOCIEDAD ANONIMA AGRICOLA INDUSTRIAL</t>
  </si>
  <si>
    <t>EXFRUMAN SRL</t>
  </si>
  <si>
    <t>TB CARGO S.A.</t>
  </si>
  <si>
    <t>203 - Nota de Crédito electrónica MiPyMEs (FCE) A</t>
  </si>
  <si>
    <t>LOZANO MARCOS ORLANDO</t>
  </si>
  <si>
    <t>DOLE NAT.CO. S.A.</t>
  </si>
  <si>
    <t>AGSOF SA</t>
  </si>
  <si>
    <t>EMPRESA DE TRANSPORTES DON PEDRO S R L</t>
  </si>
  <si>
    <t>RED STAR LOGISTIC SERVICE S.A. S. A.</t>
  </si>
  <si>
    <t>3 - Nota de Crédito A</t>
  </si>
  <si>
    <t>ITURBE CARLOS EDUARDO</t>
  </si>
  <si>
    <t>Dame el listado de aplicaciones de Microsoft y su funcion principal</t>
  </si>
  <si>
    <t>Dame una tabla con el listado de provincias de Argentina</t>
  </si>
  <si>
    <t>Frase en Ingles</t>
  </si>
  <si>
    <t>Frase en Español</t>
  </si>
  <si>
    <t>English</t>
  </si>
  <si>
    <t>Spanish</t>
  </si>
  <si>
    <t>Datos de ventas de ferreteria</t>
  </si>
  <si>
    <t>Hola soy Juan Perez, soy de Jujuy y mi celular es 3884389233</t>
  </si>
  <si>
    <t>Hola soy Maria Gomez, soy de Salta y mi celular es 3871234567</t>
  </si>
  <si>
    <t>Hola soy Carlos Lopez, soy de Tucuman y mi celular es 3812345678</t>
  </si>
  <si>
    <t>Hola soy Ana Torres, soy de Santiago del Estero y mi celular es 3859876543</t>
  </si>
  <si>
    <t>Hola soy Luis Martinez, soy de Catamarca y mi celular es 3834567890</t>
  </si>
  <si>
    <t>Hola soy Sofia Ruiz, soy de La Rioja y mi celular es 3823456789</t>
  </si>
  <si>
    <t>Hola soy Diego Fernandez, soy de San Juan y mi celular es 2641234567</t>
  </si>
  <si>
    <t>Hola soy Paula Sanchez, soy de Mendoza y mi celular es 2612345678</t>
  </si>
  <si>
    <t>Hola soy Javier Morales, soy de Neuquen y mi celular es 2991234567</t>
  </si>
  <si>
    <t>Hola soy Lucia Castro, soy de Rio Negro y mi celular es 2921234567</t>
  </si>
  <si>
    <t>Registros</t>
  </si>
  <si>
    <t>Apellido</t>
  </si>
  <si>
    <t>Provincia</t>
  </si>
  <si>
    <t>Telefono</t>
  </si>
  <si>
    <t>1er Nombre</t>
  </si>
  <si>
    <t>PROVINCIA</t>
  </si>
  <si>
    <t>ACTIVIDAD PRINCIPAL</t>
  </si>
  <si>
    <t>Buenos Aires</t>
  </si>
  <si>
    <t>Agricultura</t>
  </si>
  <si>
    <t>Catamarca</t>
  </si>
  <si>
    <t>Minería</t>
  </si>
  <si>
    <t>Chaco</t>
  </si>
  <si>
    <t>Chubut</t>
  </si>
  <si>
    <t>Pesca</t>
  </si>
  <si>
    <t>Córdoba</t>
  </si>
  <si>
    <t>Industria</t>
  </si>
  <si>
    <t>Corrientes</t>
  </si>
  <si>
    <t>Entre Ríos</t>
  </si>
  <si>
    <t>Formosa</t>
  </si>
  <si>
    <t>Jujuy</t>
  </si>
  <si>
    <t>La Pampa</t>
  </si>
  <si>
    <t>La Rioja</t>
  </si>
  <si>
    <t>Mendoza</t>
  </si>
  <si>
    <t>Misiones</t>
  </si>
  <si>
    <t>Neuquén</t>
  </si>
  <si>
    <t>Río Negro</t>
  </si>
  <si>
    <t>Salta</t>
  </si>
  <si>
    <t>San Juan</t>
  </si>
  <si>
    <t>San Luis</t>
  </si>
  <si>
    <t>Santa Cruz</t>
  </si>
  <si>
    <t>Santa Fe</t>
  </si>
  <si>
    <t>Santiago del Estero</t>
  </si>
  <si>
    <t>Tierra del Fuego</t>
  </si>
  <si>
    <t>Tucumán</t>
  </si>
  <si>
    <t>Capital</t>
  </si>
  <si>
    <t>San Salvador de Jujuy</t>
  </si>
  <si>
    <t>Cordoba</t>
  </si>
  <si>
    <t>Parana</t>
  </si>
  <si>
    <t>Nota</t>
  </si>
  <si>
    <t>Alumno</t>
  </si>
  <si>
    <t>Condicion</t>
  </si>
  <si>
    <t>Juan Pérez</t>
  </si>
  <si>
    <t>85</t>
  </si>
  <si>
    <t>María López</t>
  </si>
  <si>
    <t>90</t>
  </si>
  <si>
    <t>Carlos García</t>
  </si>
  <si>
    <t>Ana Martínez</t>
  </si>
  <si>
    <t>92</t>
  </si>
  <si>
    <t>Luis Fernández</t>
  </si>
  <si>
    <t>88</t>
  </si>
  <si>
    <t>Sofía Rodríguez</t>
  </si>
  <si>
    <t>Javier Sánchez</t>
  </si>
  <si>
    <t>80</t>
  </si>
  <si>
    <t>Lucía Torres</t>
  </si>
  <si>
    <t>87</t>
  </si>
  <si>
    <t>Diego Ramírez</t>
  </si>
  <si>
    <t>Valentina Castro</t>
  </si>
  <si>
    <t>91</t>
  </si>
  <si>
    <t>Aprobado</t>
  </si>
  <si>
    <t>Desaprobado</t>
  </si>
  <si>
    <t>Nombre</t>
  </si>
  <si>
    <t>email</t>
  </si>
  <si>
    <t>John Doe</t>
  </si>
  <si>
    <t>Jane Smith</t>
  </si>
  <si>
    <t>Alice Johnson</t>
  </si>
  <si>
    <t>Bob Brown</t>
  </si>
  <si>
    <t>Charlie Davis</t>
  </si>
  <si>
    <t>Diana Evans</t>
  </si>
  <si>
    <t>Ethan Foster</t>
  </si>
  <si>
    <t>Fiona Green</t>
  </si>
  <si>
    <t>George Harris</t>
  </si>
  <si>
    <t>Hannah Ivers</t>
  </si>
  <si>
    <t>JOHN.DOE@EXAMPLE.COM</t>
  </si>
  <si>
    <t>JANE.SMITH@EXAMPLE.COM</t>
  </si>
  <si>
    <t>ALICE.JOHNSON@EXAMPLE.COM</t>
  </si>
  <si>
    <t>BOB.BROWN@EXAMPLE.COM</t>
  </si>
  <si>
    <t>CHARLIE.DAVIS@EXAMPLE.COM</t>
  </si>
  <si>
    <t>DIANA.EVANS@EXAMPLE.COM</t>
  </si>
  <si>
    <t>ETHAN.FOSTER@EXAMPLE.COM</t>
  </si>
  <si>
    <t>FIONA.GREEN@EXAMPLE.COM</t>
  </si>
  <si>
    <t>GEORGE.HARRIS@EXAMPLE.COM</t>
  </si>
  <si>
    <t>HANNAH.IVERS@EXAMPLE.COM</t>
  </si>
  <si>
    <t>mail</t>
  </si>
  <si>
    <t>Mes</t>
  </si>
  <si>
    <t>Producto</t>
  </si>
  <si>
    <t>Ventas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</si>
</sst>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3" formatCode="_-* #,##0.00_-;\-* #,##0.00_-;_-* &quot;-&quot;??_-;_-@_-"/>
  </numFmts>
  <fonts count="7" x14ac:knownFonts="1">
    <font>
      <sz val="11"/>
      <color theme="1"/>
      <name val="Aptos Narrow"/>
      <family val="2"/>
      <scheme val="minor"/>
    </font>
    <font>
      <b/>
      <sz val="11"/>
      <color theme="1"/>
      <name val="Aptos Narrow"/>
      <family val="2"/>
      <scheme val="minor"/>
    </font>
    <font>
      <b/>
      <sz val="12"/>
      <color theme="0"/>
      <name val="Aptos Narrow"/>
      <family val="2"/>
      <scheme val="minor"/>
    </font>
    <font>
      <sz val="10"/>
      <name val="Helvetica"/>
    </font>
    <font>
      <sz val="8"/>
      <name val="Aptos Narrow"/>
      <family val="2"/>
      <scheme val="minor"/>
    </font>
    <font>
      <sz val="11"/>
      <name val="Calibri"/>
      <family val="2"/>
    </font>
    <font>
      <b/>
      <sz val="11"/>
      <name val="Calibri"/>
      <family val="2"/>
    </font>
  </fonts>
  <fills count="4">
    <fill>
      <patternFill patternType="none"/>
    </fill>
    <fill>
      <patternFill patternType="gray125"/>
    </fill>
    <fill>
      <patternFill patternType="solid">
        <fgColor theme="7" tint="-0.249977111117893"/>
        <bgColor indexed="64"/>
      </patternFill>
    </fill>
    <fill>
      <patternFill patternType="solid">
        <fgColor theme="0" tint="-0.14999847407452621"/>
        <bgColor indexed="64"/>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5" fillId="0" borderId="0"/>
    <xf numFmtId="43" fontId="5" fillId="0" borderId="0" applyFont="0" applyFill="0" applyBorder="0" applyAlignment="0" applyProtection="0"/>
  </cellStyleXfs>
  <cellXfs count="26">
    <xf numFmtId="0" fontId="0" fillId="0" borderId="0" xfId="0"/>
    <xf numFmtId="8" fontId="0" fillId="0" borderId="0" xfId="0" applyNumberFormat="1"/>
    <xf numFmtId="8" fontId="1" fillId="0" borderId="0" xfId="0" applyNumberFormat="1" applyFont="1"/>
    <xf numFmtId="0" fontId="6" fillId="0" borderId="0" xfId="1" applyFont="1"/>
    <xf numFmtId="43" fontId="6" fillId="0" borderId="0" xfId="2" applyFont="1"/>
    <xf numFmtId="0" fontId="5" fillId="0" borderId="0" xfId="1"/>
    <xf numFmtId="14" fontId="5" fillId="0" borderId="0" xfId="1" applyNumberFormat="1"/>
    <xf numFmtId="1" fontId="5" fillId="0" borderId="0" xfId="1" applyNumberFormat="1"/>
    <xf numFmtId="43" fontId="0" fillId="0" borderId="0" xfId="2" applyFont="1"/>
    <xf numFmtId="0" fontId="5" fillId="0" borderId="0" xfId="1" applyAlignment="1">
      <alignment wrapText="1"/>
    </xf>
    <xf numFmtId="43" fontId="5" fillId="0" borderId="0" xfId="1" applyNumberFormat="1" applyAlignment="1">
      <alignment wrapText="1"/>
    </xf>
    <xf numFmtId="0" fontId="1" fillId="0" borderId="0" xfId="0" applyFont="1"/>
    <xf numFmtId="0" fontId="0" fillId="0" borderId="0" xfId="0" applyAlignment="1">
      <alignment horizontal="center"/>
    </xf>
    <xf numFmtId="0" fontId="2" fillId="2" borderId="0" xfId="0" applyFont="1" applyFill="1" applyAlignment="1">
      <alignment horizontal="center" wrapText="1"/>
    </xf>
    <xf numFmtId="0" fontId="3" fillId="3" borderId="1"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3" borderId="0" xfId="0" applyFont="1" applyFill="1" applyAlignment="1">
      <alignment horizontal="left" vertical="center" wrapText="1"/>
    </xf>
    <xf numFmtId="0" fontId="3" fillId="3" borderId="5"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8" xfId="0" applyFont="1" applyFill="1" applyBorder="1" applyAlignment="1">
      <alignment horizontal="left" vertical="center" wrapText="1"/>
    </xf>
    <xf numFmtId="0" fontId="5" fillId="0" borderId="0" xfId="1" applyAlignment="1">
      <alignment horizontal="center" wrapText="1"/>
    </xf>
    <xf numFmtId="0" fontId="5" fillId="0" borderId="0" xfId="1" applyAlignment="1">
      <alignment horizontal="center" vertical="top" wrapText="1"/>
    </xf>
    <xf numFmtId="17" fontId="0" fillId="0" borderId="0" xfId="0" applyNumberFormat="1"/>
  </cellXfs>
  <cellStyles count="3">
    <cellStyle name="Millares 2" xfId="2" xr:uid="{23883D1A-2767-46A1-AF40-3DEC3C8CC142}"/>
    <cellStyle name="Normal" xfId="0" builtinId="0"/>
    <cellStyle name="Normal 2" xfId="1" xr:uid="{1B09750B-C90F-4891-9D14-C5F9243B7F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5">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96FC0B3-8089-4DD9-9672-9FFEB556152F}">
  <we:reference id="wa200005271" version="2.5.5.0" store="es-ES" storeType="OMEX"/>
  <we:alternateReferences>
    <we:reference id="wa200005271" version="2.5.5.0" store="wa200005271" storeType="OMEX"/>
  </we:alternateReferences>
  <we:properties/>
  <we:bindings/>
  <we:snapshot xmlns:r="http://schemas.openxmlformats.org/officeDocument/2006/relationships"/>
  <we:extLst>
    <a:ext xmlns:a="http://schemas.openxmlformats.org/drawingml/2006/main" uri="{D87F86FE-615C-45B5-9D79-34F1136793EB}">
      <we:containsCustomFunctions val="1"/>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s>_xldudf_AI_CHOICE</we:customFunctionIds>
      </we:customFunctionIdList>
    </a:ext>
  </we:extLst>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9BBF4-6FBB-4747-9BA6-4EC1485A6EBF}">
  <dimension ref="A1:P37"/>
  <sheetViews>
    <sheetView showGridLines="0" zoomScaleNormal="100" zoomScaleSheetLayoutView="100" workbookViewId="0">
      <selection activeCell="A4" sqref="A4:L37"/>
    </sheetView>
  </sheetViews>
  <sheetFormatPr baseColWidth="10" defaultRowHeight="15" x14ac:dyDescent="0.25"/>
  <cols>
    <col min="11" max="11" width="1.28515625" customWidth="1"/>
    <col min="12" max="12" width="11.42578125" customWidth="1"/>
    <col min="15" max="15" width="13.28515625" bestFit="1" customWidth="1"/>
    <col min="16" max="16" width="14.140625" bestFit="1" customWidth="1"/>
  </cols>
  <sheetData>
    <row r="1" spans="1:16" x14ac:dyDescent="0.25">
      <c r="A1" s="13" t="str">
        <f>+O3</f>
        <v>Explicame paso a paso cómo crear una tabla dinámica en Excel, que contiene un listado de ventas. Quiero que la tabla dinámica me muestre el total de ventas agrupadas por cada provincia.</v>
      </c>
      <c r="B1" s="13"/>
      <c r="C1" s="13"/>
      <c r="D1" s="13"/>
      <c r="E1" s="13"/>
      <c r="F1" s="13"/>
      <c r="G1" s="13"/>
      <c r="H1" s="13"/>
      <c r="I1" s="13"/>
      <c r="J1" s="13"/>
      <c r="K1" s="13"/>
      <c r="L1" s="13"/>
    </row>
    <row r="2" spans="1:16" x14ac:dyDescent="0.25">
      <c r="A2" s="13"/>
      <c r="B2" s="13"/>
      <c r="C2" s="13"/>
      <c r="D2" s="13"/>
      <c r="E2" s="13"/>
      <c r="F2" s="13"/>
      <c r="G2" s="13"/>
      <c r="H2" s="13"/>
      <c r="I2" s="13"/>
      <c r="J2" s="13"/>
      <c r="K2" s="13"/>
      <c r="L2" s="13"/>
      <c r="N2" t="s">
        <v>3</v>
      </c>
      <c r="O2" t="s">
        <v>0</v>
      </c>
    </row>
    <row r="3" spans="1:16" ht="15.75" thickBot="1" x14ac:dyDescent="0.3">
      <c r="N3" t="s">
        <v>2</v>
      </c>
      <c r="O3" t="s">
        <v>1</v>
      </c>
    </row>
    <row r="4" spans="1:16" ht="15" customHeight="1" x14ac:dyDescent="0.25">
      <c r="A4" s="14" t="str" cm="1">
        <f t="array" ref="A4">+_xldudf_AI_ASK(A1,O8:P20)</f>
        <v>Para crear una tabla dinámica en Excel que muestre el total de ventas agrupadas por cada provincia, sigue estos pasos:
### Paso 1: Preparar los datos
1. **Abre Excel** y crea una nueva hoja de cálculo.
2. **Ingresa los datos** en la hoja de cálculo. Asegúrate de que tus datos estén organizados en columnas. Por ejemplo:
   | PERIODOS | VENTAS  |
   |----------|---------|
   | 45292    | 3662622 |
   | 45323    | 3218352 |
   | 45352    | 2330871 |
   | 45383    | 2433298 |
   | 45413    | 4847571 |
   | 45444    | 4629291 |
   | 45474    | 1438752 |
   | 45505    | 2993964 |
   | 45536    | 4446309 |
   | 45566    | 1413605 |
   | 45597    | 3395234 |
   | 45627    | 3276725 |
### Paso 2: Seleccionar los datos
1. **Selecciona el rango de datos** que quieres incluir en la tabla dinámica. En este caso, selecciona desde la celda A1 hasta la última celda de la columna B que contiene datos.
### Paso 3: Insertar la tabla dinámica
1. Ve a la pestaña **"Insertar"** en la cinta de opciones de Excel.
2. Haz clic en **"Tabla dinámica"**.
3. En el cuadro de diálogo que aparece, asegúrate de que el rango seleccionado es correcto. Elige si deseas colocar la tabla dinámica en una nueva hoja de cálculo o en la misma hoja. Luego, haz clic en **"Aceptar"**.
### Paso 4: Configurar la tabla dinámica
1. En el panel de **"Campos de tabla dinámica"** que aparece a la derecha:
   - Arrastra el campo **"PERIODOS"** a la sección de **"Filas"**. Esto agrupará los datos por cada periodo.
   - Arrastra el campo **"VENTAS"** a la sección de **"Valores"**. Esto sumará las ventas para cada periodo.
### Paso 5: Ajustar la tabla dinámica
1. Si deseas que la tabla dinámica muestre el total de ventas por provincia, asegúrate de que los datos de provincias estén incluidos en tu conjunto de datos original. Si no tienes una columna de provincias, necesitarás agregarla.
2. Si tienes una columna de provincias, arrastra esa columna a la sección de **"Filas"** antes de la columna de **"PERIODOS"** para agrupar primero por provincia y luego por periodo.
### Paso 6: Formatear la tabla dinámica
1. Puedes hacer clic derecho en los valores de la tabla dinámica y seleccionar **"Formato de número"** para cambiar el formato de las ventas a un formato de moneda, si lo deseas.
2. También puedes aplicar filtros o segmentaciones de datos si necesitas filtrar por algún criterio específico.
### Paso 7: Actualizar la tabla dinámica
1. Si en el futuro agregas más datos a tu rango original, puedes actualizar la tabla dinámica haciendo clic derecho sobre ella y seleccionando **"Actualizar"**.
### Paso 8: Guardar el archivo
1. No olvides guardar tu archivo de Excel para no perder tu trabajo.
Con estos pasos, deberías poder crear una tabla dinámica que muestre el total de ventas agrupadas por cada provincia. Si necesitas más ayuda o detalles específicos, no dudes en preguntar.</v>
      </c>
      <c r="B4" s="15"/>
      <c r="C4" s="15"/>
      <c r="D4" s="15"/>
      <c r="E4" s="15"/>
      <c r="F4" s="15"/>
      <c r="G4" s="15"/>
      <c r="H4" s="15"/>
      <c r="I4" s="15"/>
      <c r="J4" s="15"/>
      <c r="K4" s="15"/>
      <c r="L4" s="16"/>
    </row>
    <row r="5" spans="1:16" x14ac:dyDescent="0.25">
      <c r="A5" s="17"/>
      <c r="B5" s="18"/>
      <c r="C5" s="18"/>
      <c r="D5" s="18"/>
      <c r="E5" s="18"/>
      <c r="F5" s="18"/>
      <c r="G5" s="18"/>
      <c r="H5" s="18"/>
      <c r="I5" s="18"/>
      <c r="J5" s="18"/>
      <c r="K5" s="18"/>
      <c r="L5" s="19"/>
    </row>
    <row r="6" spans="1:16" x14ac:dyDescent="0.25">
      <c r="A6" s="17"/>
      <c r="B6" s="18"/>
      <c r="C6" s="18"/>
      <c r="D6" s="18"/>
      <c r="E6" s="18"/>
      <c r="F6" s="18"/>
      <c r="G6" s="18"/>
      <c r="H6" s="18"/>
      <c r="I6" s="18"/>
      <c r="J6" s="18"/>
      <c r="K6" s="18"/>
      <c r="L6" s="19"/>
    </row>
    <row r="7" spans="1:16" x14ac:dyDescent="0.25">
      <c r="A7" s="17"/>
      <c r="B7" s="18"/>
      <c r="C7" s="18"/>
      <c r="D7" s="18"/>
      <c r="E7" s="18"/>
      <c r="F7" s="18"/>
      <c r="G7" s="18"/>
      <c r="H7" s="18"/>
      <c r="I7" s="18"/>
      <c r="J7" s="18"/>
      <c r="K7" s="18"/>
      <c r="L7" s="19"/>
    </row>
    <row r="8" spans="1:16" x14ac:dyDescent="0.25">
      <c r="A8" s="17"/>
      <c r="B8" s="18"/>
      <c r="C8" s="18"/>
      <c r="D8" s="18"/>
      <c r="E8" s="18"/>
      <c r="F8" s="18"/>
      <c r="G8" s="18"/>
      <c r="H8" s="18"/>
      <c r="I8" s="18"/>
      <c r="J8" s="18"/>
      <c r="K8" s="18"/>
      <c r="L8" s="19"/>
      <c r="O8" t="s">
        <v>4</v>
      </c>
      <c r="P8" t="s">
        <v>5</v>
      </c>
    </row>
    <row r="9" spans="1:16" x14ac:dyDescent="0.25">
      <c r="A9" s="17"/>
      <c r="B9" s="18"/>
      <c r="C9" s="18"/>
      <c r="D9" s="18"/>
      <c r="E9" s="18"/>
      <c r="F9" s="18"/>
      <c r="G9" s="18"/>
      <c r="H9" s="18"/>
      <c r="I9" s="18"/>
      <c r="J9" s="18"/>
      <c r="K9" s="18"/>
      <c r="L9" s="19"/>
      <c r="O9" s="25">
        <v>45292</v>
      </c>
      <c r="P9" s="1">
        <v>3662622</v>
      </c>
    </row>
    <row r="10" spans="1:16" x14ac:dyDescent="0.25">
      <c r="A10" s="17"/>
      <c r="B10" s="18"/>
      <c r="C10" s="18"/>
      <c r="D10" s="18"/>
      <c r="E10" s="18"/>
      <c r="F10" s="18"/>
      <c r="G10" s="18"/>
      <c r="H10" s="18"/>
      <c r="I10" s="18"/>
      <c r="J10" s="18"/>
      <c r="K10" s="18"/>
      <c r="L10" s="19"/>
      <c r="O10" s="25">
        <v>45323</v>
      </c>
      <c r="P10" s="1">
        <v>3218352</v>
      </c>
    </row>
    <row r="11" spans="1:16" x14ac:dyDescent="0.25">
      <c r="A11" s="17"/>
      <c r="B11" s="18"/>
      <c r="C11" s="18"/>
      <c r="D11" s="18"/>
      <c r="E11" s="18"/>
      <c r="F11" s="18"/>
      <c r="G11" s="18"/>
      <c r="H11" s="18"/>
      <c r="I11" s="18"/>
      <c r="J11" s="18"/>
      <c r="K11" s="18"/>
      <c r="L11" s="19"/>
      <c r="O11" s="25">
        <v>45352</v>
      </c>
      <c r="P11" s="1">
        <v>2330871</v>
      </c>
    </row>
    <row r="12" spans="1:16" x14ac:dyDescent="0.25">
      <c r="A12" s="17"/>
      <c r="B12" s="18"/>
      <c r="C12" s="18"/>
      <c r="D12" s="18"/>
      <c r="E12" s="18"/>
      <c r="F12" s="18"/>
      <c r="G12" s="18"/>
      <c r="H12" s="18"/>
      <c r="I12" s="18"/>
      <c r="J12" s="18"/>
      <c r="K12" s="18"/>
      <c r="L12" s="19"/>
      <c r="O12" s="25">
        <v>45383</v>
      </c>
      <c r="P12" s="1">
        <v>2433298</v>
      </c>
    </row>
    <row r="13" spans="1:16" x14ac:dyDescent="0.25">
      <c r="A13" s="17"/>
      <c r="B13" s="18"/>
      <c r="C13" s="18"/>
      <c r="D13" s="18"/>
      <c r="E13" s="18"/>
      <c r="F13" s="18"/>
      <c r="G13" s="18"/>
      <c r="H13" s="18"/>
      <c r="I13" s="18"/>
      <c r="J13" s="18"/>
      <c r="K13" s="18"/>
      <c r="L13" s="19"/>
      <c r="O13" s="25">
        <v>45413</v>
      </c>
      <c r="P13" s="1">
        <v>4847571</v>
      </c>
    </row>
    <row r="14" spans="1:16" x14ac:dyDescent="0.25">
      <c r="A14" s="17"/>
      <c r="B14" s="18"/>
      <c r="C14" s="18"/>
      <c r="D14" s="18"/>
      <c r="E14" s="18"/>
      <c r="F14" s="18"/>
      <c r="G14" s="18"/>
      <c r="H14" s="18"/>
      <c r="I14" s="18"/>
      <c r="J14" s="18"/>
      <c r="K14" s="18"/>
      <c r="L14" s="19"/>
      <c r="O14" s="25">
        <v>45444</v>
      </c>
      <c r="P14" s="1">
        <v>4629291</v>
      </c>
    </row>
    <row r="15" spans="1:16" x14ac:dyDescent="0.25">
      <c r="A15" s="17"/>
      <c r="B15" s="18"/>
      <c r="C15" s="18"/>
      <c r="D15" s="18"/>
      <c r="E15" s="18"/>
      <c r="F15" s="18"/>
      <c r="G15" s="18"/>
      <c r="H15" s="18"/>
      <c r="I15" s="18"/>
      <c r="J15" s="18"/>
      <c r="K15" s="18"/>
      <c r="L15" s="19"/>
      <c r="O15" s="25">
        <v>45474</v>
      </c>
      <c r="P15" s="1">
        <v>1438752</v>
      </c>
    </row>
    <row r="16" spans="1:16" x14ac:dyDescent="0.25">
      <c r="A16" s="17"/>
      <c r="B16" s="18"/>
      <c r="C16" s="18"/>
      <c r="D16" s="18"/>
      <c r="E16" s="18"/>
      <c r="F16" s="18"/>
      <c r="G16" s="18"/>
      <c r="H16" s="18"/>
      <c r="I16" s="18"/>
      <c r="J16" s="18"/>
      <c r="K16" s="18"/>
      <c r="L16" s="19"/>
      <c r="O16" s="25">
        <v>45505</v>
      </c>
      <c r="P16" s="1">
        <v>2993964</v>
      </c>
    </row>
    <row r="17" spans="1:16" x14ac:dyDescent="0.25">
      <c r="A17" s="17"/>
      <c r="B17" s="18"/>
      <c r="C17" s="18"/>
      <c r="D17" s="18"/>
      <c r="E17" s="18"/>
      <c r="F17" s="18"/>
      <c r="G17" s="18"/>
      <c r="H17" s="18"/>
      <c r="I17" s="18"/>
      <c r="J17" s="18"/>
      <c r="K17" s="18"/>
      <c r="L17" s="19"/>
      <c r="O17" s="25">
        <v>45536</v>
      </c>
      <c r="P17" s="1">
        <v>4446309</v>
      </c>
    </row>
    <row r="18" spans="1:16" x14ac:dyDescent="0.25">
      <c r="A18" s="17"/>
      <c r="B18" s="18"/>
      <c r="C18" s="18"/>
      <c r="D18" s="18"/>
      <c r="E18" s="18"/>
      <c r="F18" s="18"/>
      <c r="G18" s="18"/>
      <c r="H18" s="18"/>
      <c r="I18" s="18"/>
      <c r="J18" s="18"/>
      <c r="K18" s="18"/>
      <c r="L18" s="19"/>
      <c r="O18" s="25">
        <v>45566</v>
      </c>
      <c r="P18" s="1">
        <v>1413605</v>
      </c>
    </row>
    <row r="19" spans="1:16" x14ac:dyDescent="0.25">
      <c r="A19" s="17"/>
      <c r="B19" s="18"/>
      <c r="C19" s="18"/>
      <c r="D19" s="18"/>
      <c r="E19" s="18"/>
      <c r="F19" s="18"/>
      <c r="G19" s="18"/>
      <c r="H19" s="18"/>
      <c r="I19" s="18"/>
      <c r="J19" s="18"/>
      <c r="K19" s="18"/>
      <c r="L19" s="19"/>
      <c r="O19" s="25">
        <v>45597</v>
      </c>
      <c r="P19" s="1">
        <v>3395234</v>
      </c>
    </row>
    <row r="20" spans="1:16" x14ac:dyDescent="0.25">
      <c r="A20" s="17"/>
      <c r="B20" s="18"/>
      <c r="C20" s="18"/>
      <c r="D20" s="18"/>
      <c r="E20" s="18"/>
      <c r="F20" s="18"/>
      <c r="G20" s="18"/>
      <c r="H20" s="18"/>
      <c r="I20" s="18"/>
      <c r="J20" s="18"/>
      <c r="K20" s="18"/>
      <c r="L20" s="19"/>
      <c r="O20" s="25">
        <v>45627</v>
      </c>
      <c r="P20" s="1">
        <v>3276725</v>
      </c>
    </row>
    <row r="21" spans="1:16" x14ac:dyDescent="0.25">
      <c r="A21" s="17"/>
      <c r="B21" s="18"/>
      <c r="C21" s="18"/>
      <c r="D21" s="18"/>
      <c r="E21" s="18"/>
      <c r="F21" s="18"/>
      <c r="G21" s="18"/>
      <c r="H21" s="18"/>
      <c r="I21" s="18"/>
      <c r="J21" s="18"/>
      <c r="K21" s="18"/>
      <c r="L21" s="19"/>
      <c r="P21" s="2">
        <f>SUM(P9:P20)</f>
        <v>38086594</v>
      </c>
    </row>
    <row r="22" spans="1:16" x14ac:dyDescent="0.25">
      <c r="A22" s="17"/>
      <c r="B22" s="18"/>
      <c r="C22" s="18"/>
      <c r="D22" s="18"/>
      <c r="E22" s="18"/>
      <c r="F22" s="18"/>
      <c r="G22" s="18"/>
      <c r="H22" s="18"/>
      <c r="I22" s="18"/>
      <c r="J22" s="18"/>
      <c r="K22" s="18"/>
      <c r="L22" s="19"/>
    </row>
    <row r="23" spans="1:16" x14ac:dyDescent="0.25">
      <c r="A23" s="17"/>
      <c r="B23" s="18"/>
      <c r="C23" s="18"/>
      <c r="D23" s="18"/>
      <c r="E23" s="18"/>
      <c r="F23" s="18"/>
      <c r="G23" s="18"/>
      <c r="H23" s="18"/>
      <c r="I23" s="18"/>
      <c r="J23" s="18"/>
      <c r="K23" s="18"/>
      <c r="L23" s="19"/>
    </row>
    <row r="24" spans="1:16" x14ac:dyDescent="0.25">
      <c r="A24" s="17"/>
      <c r="B24" s="18"/>
      <c r="C24" s="18"/>
      <c r="D24" s="18"/>
      <c r="E24" s="18"/>
      <c r="F24" s="18"/>
      <c r="G24" s="18"/>
      <c r="H24" s="18"/>
      <c r="I24" s="18"/>
      <c r="J24" s="18"/>
      <c r="K24" s="18"/>
      <c r="L24" s="19"/>
    </row>
    <row r="25" spans="1:16" x14ac:dyDescent="0.25">
      <c r="A25" s="17"/>
      <c r="B25" s="18"/>
      <c r="C25" s="18"/>
      <c r="D25" s="18"/>
      <c r="E25" s="18"/>
      <c r="F25" s="18"/>
      <c r="G25" s="18"/>
      <c r="H25" s="18"/>
      <c r="I25" s="18"/>
      <c r="J25" s="18"/>
      <c r="K25" s="18"/>
      <c r="L25" s="19"/>
    </row>
    <row r="26" spans="1:16" x14ac:dyDescent="0.25">
      <c r="A26" s="17"/>
      <c r="B26" s="18"/>
      <c r="C26" s="18"/>
      <c r="D26" s="18"/>
      <c r="E26" s="18"/>
      <c r="F26" s="18"/>
      <c r="G26" s="18"/>
      <c r="H26" s="18"/>
      <c r="I26" s="18"/>
      <c r="J26" s="18"/>
      <c r="K26" s="18"/>
      <c r="L26" s="19"/>
      <c r="O26" t="e" cm="1">
        <f t="array" ref="O26">+AI</f>
        <v>#NAME?</v>
      </c>
    </row>
    <row r="27" spans="1:16" x14ac:dyDescent="0.25">
      <c r="A27" s="17"/>
      <c r="B27" s="18"/>
      <c r="C27" s="18"/>
      <c r="D27" s="18"/>
      <c r="E27" s="18"/>
      <c r="F27" s="18"/>
      <c r="G27" s="18"/>
      <c r="H27" s="18"/>
      <c r="I27" s="18"/>
      <c r="J27" s="18"/>
      <c r="K27" s="18"/>
      <c r="L27" s="19"/>
    </row>
    <row r="28" spans="1:16" x14ac:dyDescent="0.25">
      <c r="A28" s="17"/>
      <c r="B28" s="18"/>
      <c r="C28" s="18"/>
      <c r="D28" s="18"/>
      <c r="E28" s="18"/>
      <c r="F28" s="18"/>
      <c r="G28" s="18"/>
      <c r="H28" s="18"/>
      <c r="I28" s="18"/>
      <c r="J28" s="18"/>
      <c r="K28" s="18"/>
      <c r="L28" s="19"/>
    </row>
    <row r="29" spans="1:16" x14ac:dyDescent="0.25">
      <c r="A29" s="17"/>
      <c r="B29" s="18"/>
      <c r="C29" s="18"/>
      <c r="D29" s="18"/>
      <c r="E29" s="18"/>
      <c r="F29" s="18"/>
      <c r="G29" s="18"/>
      <c r="H29" s="18"/>
      <c r="I29" s="18"/>
      <c r="J29" s="18"/>
      <c r="K29" s="18"/>
      <c r="L29" s="19"/>
    </row>
    <row r="30" spans="1:16" x14ac:dyDescent="0.25">
      <c r="A30" s="17"/>
      <c r="B30" s="18"/>
      <c r="C30" s="18"/>
      <c r="D30" s="18"/>
      <c r="E30" s="18"/>
      <c r="F30" s="18"/>
      <c r="G30" s="18"/>
      <c r="H30" s="18"/>
      <c r="I30" s="18"/>
      <c r="J30" s="18"/>
      <c r="K30" s="18"/>
      <c r="L30" s="19"/>
    </row>
    <row r="31" spans="1:16" x14ac:dyDescent="0.25">
      <c r="A31" s="17"/>
      <c r="B31" s="18"/>
      <c r="C31" s="18"/>
      <c r="D31" s="18"/>
      <c r="E31" s="18"/>
      <c r="F31" s="18"/>
      <c r="G31" s="18"/>
      <c r="H31" s="18"/>
      <c r="I31" s="18"/>
      <c r="J31" s="18"/>
      <c r="K31" s="18"/>
      <c r="L31" s="19"/>
    </row>
    <row r="32" spans="1:16" x14ac:dyDescent="0.25">
      <c r="A32" s="17"/>
      <c r="B32" s="18"/>
      <c r="C32" s="18"/>
      <c r="D32" s="18"/>
      <c r="E32" s="18"/>
      <c r="F32" s="18"/>
      <c r="G32" s="18"/>
      <c r="H32" s="18"/>
      <c r="I32" s="18"/>
      <c r="J32" s="18"/>
      <c r="K32" s="18"/>
      <c r="L32" s="19"/>
    </row>
    <row r="33" spans="1:12" x14ac:dyDescent="0.25">
      <c r="A33" s="17"/>
      <c r="B33" s="18"/>
      <c r="C33" s="18"/>
      <c r="D33" s="18"/>
      <c r="E33" s="18"/>
      <c r="F33" s="18"/>
      <c r="G33" s="18"/>
      <c r="H33" s="18"/>
      <c r="I33" s="18"/>
      <c r="J33" s="18"/>
      <c r="K33" s="18"/>
      <c r="L33" s="19"/>
    </row>
    <row r="34" spans="1:12" x14ac:dyDescent="0.25">
      <c r="A34" s="17"/>
      <c r="B34" s="18"/>
      <c r="C34" s="18"/>
      <c r="D34" s="18"/>
      <c r="E34" s="18"/>
      <c r="F34" s="18"/>
      <c r="G34" s="18"/>
      <c r="H34" s="18"/>
      <c r="I34" s="18"/>
      <c r="J34" s="18"/>
      <c r="K34" s="18"/>
      <c r="L34" s="19"/>
    </row>
    <row r="35" spans="1:12" x14ac:dyDescent="0.25">
      <c r="A35" s="17"/>
      <c r="B35" s="18"/>
      <c r="C35" s="18"/>
      <c r="D35" s="18"/>
      <c r="E35" s="18"/>
      <c r="F35" s="18"/>
      <c r="G35" s="18"/>
      <c r="H35" s="18"/>
      <c r="I35" s="18"/>
      <c r="J35" s="18"/>
      <c r="K35" s="18"/>
      <c r="L35" s="19"/>
    </row>
    <row r="36" spans="1:12" x14ac:dyDescent="0.25">
      <c r="A36" s="17"/>
      <c r="B36" s="18"/>
      <c r="C36" s="18"/>
      <c r="D36" s="18"/>
      <c r="E36" s="18"/>
      <c r="F36" s="18"/>
      <c r="G36" s="18"/>
      <c r="H36" s="18"/>
      <c r="I36" s="18"/>
      <c r="J36" s="18"/>
      <c r="K36" s="18"/>
      <c r="L36" s="19"/>
    </row>
    <row r="37" spans="1:12" ht="15.75" thickBot="1" x14ac:dyDescent="0.3">
      <c r="A37" s="20"/>
      <c r="B37" s="21"/>
      <c r="C37" s="21"/>
      <c r="D37" s="21"/>
      <c r="E37" s="21"/>
      <c r="F37" s="21"/>
      <c r="G37" s="21"/>
      <c r="H37" s="21"/>
      <c r="I37" s="21"/>
      <c r="J37" s="21"/>
      <c r="K37" s="21"/>
      <c r="L37" s="22"/>
    </row>
  </sheetData>
  <mergeCells count="2">
    <mergeCell ref="A1:L2"/>
    <mergeCell ref="A4:L37"/>
  </mergeCells>
  <phoneticPr fontId="4" type="noConversion"/>
  <conditionalFormatting sqref="P9:P20">
    <cfRule type="colorScale" priority="1">
      <colorScale>
        <cfvo type="min"/>
        <cfvo type="percentile" val="50"/>
        <cfvo type="max"/>
        <color rgb="FFF8696B"/>
        <color rgb="FFFFEB84"/>
        <color rgb="FF63BE7B"/>
      </colorScale>
    </cfRule>
  </conditionalFormatting>
  <pageMargins left="0.7" right="0.7" top="0.75" bottom="0.75" header="0.3" footer="0.3"/>
  <pageSetup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1EAA1-BF89-499C-961E-83F7C7D0C452}">
  <dimension ref="A1:K40"/>
  <sheetViews>
    <sheetView workbookViewId="0">
      <selection activeCell="F24" sqref="F24"/>
    </sheetView>
  </sheetViews>
  <sheetFormatPr baseColWidth="10" defaultRowHeight="15" x14ac:dyDescent="0.25"/>
  <cols>
    <col min="1" max="1" width="19.85546875" bestFit="1" customWidth="1"/>
    <col min="2" max="2" width="58.140625" bestFit="1" customWidth="1"/>
    <col min="4" max="4" width="15" bestFit="1" customWidth="1"/>
    <col min="8" max="8" width="14.7109375" bestFit="1" customWidth="1"/>
    <col min="9" max="9" width="14.5703125" bestFit="1" customWidth="1"/>
  </cols>
  <sheetData>
    <row r="1" spans="1:11" x14ac:dyDescent="0.25">
      <c r="A1" t="str" cm="1">
        <f t="array" ref="A1:B15">+_xldudf_AI_TABLE(K1)</f>
        <v>Aplicación</v>
      </c>
      <c r="B1" t="str">
        <v>Función Principal</v>
      </c>
      <c r="K1" t="s">
        <v>45</v>
      </c>
    </row>
    <row r="2" spans="1:11" x14ac:dyDescent="0.25">
      <c r="A2" t="str">
        <v>Microsoft Word</v>
      </c>
      <c r="B2" t="str">
        <v>Procesador de texto para crear y editar documentos.</v>
      </c>
    </row>
    <row r="3" spans="1:11" x14ac:dyDescent="0.25">
      <c r="A3" t="str">
        <v>Microsoft Excel</v>
      </c>
      <c r="B3" t="str">
        <v>Hoja de cálculo para análisis de datos y cálculos.</v>
      </c>
      <c r="K3" t="s">
        <v>46</v>
      </c>
    </row>
    <row r="4" spans="1:11" x14ac:dyDescent="0.25">
      <c r="A4" t="str">
        <v>Microsoft PowerPoint</v>
      </c>
      <c r="B4" t="str">
        <v>Herramienta para crear presentaciones visuales.</v>
      </c>
    </row>
    <row r="5" spans="1:11" x14ac:dyDescent="0.25">
      <c r="A5" t="str">
        <v>Microsoft Outlook</v>
      </c>
      <c r="B5" t="str">
        <v>Cliente de correo electrónico y gestión de información personal.</v>
      </c>
      <c r="K5" t="s">
        <v>51</v>
      </c>
    </row>
    <row r="6" spans="1:11" x14ac:dyDescent="0.25">
      <c r="A6" t="str">
        <v>Microsoft Access</v>
      </c>
      <c r="B6" t="str">
        <v>Sistema de gestión de bases de datos.</v>
      </c>
    </row>
    <row r="7" spans="1:11" x14ac:dyDescent="0.25">
      <c r="A7" t="str">
        <v>Microsoft OneNote</v>
      </c>
      <c r="B7" t="str">
        <v>Aplicación para tomar notas y organizar información.</v>
      </c>
    </row>
    <row r="8" spans="1:11" x14ac:dyDescent="0.25">
      <c r="A8" t="str">
        <v>Microsoft Publisher</v>
      </c>
      <c r="B8" t="str">
        <v>Herramienta de autoedición para crear publicaciones.</v>
      </c>
    </row>
    <row r="9" spans="1:11" x14ac:dyDescent="0.25">
      <c r="A9" t="str">
        <v>Microsoft Teams</v>
      </c>
      <c r="B9" t="str">
        <v>Plataforma de colaboración y comunicación en equipo.</v>
      </c>
    </row>
    <row r="10" spans="1:11" x14ac:dyDescent="0.25">
      <c r="A10" t="str">
        <v>Microsoft OneDrive</v>
      </c>
      <c r="B10" t="str">
        <v>Servicio de almacenamiento en la nube.</v>
      </c>
    </row>
    <row r="11" spans="1:11" x14ac:dyDescent="0.25">
      <c r="A11" t="str">
        <v>Microsoft SharePoint</v>
      </c>
      <c r="B11" t="str">
        <v>Plataforma para la gestión de contenido y colaboración.</v>
      </c>
    </row>
    <row r="12" spans="1:11" x14ac:dyDescent="0.25">
      <c r="A12" t="str">
        <v>Microsoft Visio</v>
      </c>
      <c r="B12" t="str">
        <v>Herramienta para crear diagramas y gráficos.</v>
      </c>
    </row>
    <row r="13" spans="1:11" x14ac:dyDescent="0.25">
      <c r="A13" t="str">
        <v>Microsoft Project</v>
      </c>
      <c r="B13" t="str">
        <v>Software para la gestión de proyectos.</v>
      </c>
    </row>
    <row r="14" spans="1:11" x14ac:dyDescent="0.25">
      <c r="A14" t="str">
        <v>Microsoft Edge</v>
      </c>
      <c r="B14" t="str">
        <v>Navegador web.</v>
      </c>
    </row>
    <row r="15" spans="1:11" x14ac:dyDescent="0.25">
      <c r="A15" t="str">
        <v>Microsoft Defender</v>
      </c>
      <c r="B15" t="str">
        <v>Software de seguridad y protección contra malware.</v>
      </c>
    </row>
    <row r="17" spans="1:10" x14ac:dyDescent="0.25">
      <c r="A17" t="str" cm="1">
        <f t="array" ref="A17:D40">+_xldudf_AI_TABLE(K3)</f>
        <v>Provincia</v>
      </c>
      <c r="B17" t="str">
        <v>Capital</v>
      </c>
      <c r="C17" t="str">
        <v>Población (aprox.)</v>
      </c>
      <c r="D17" t="str">
        <v>Superficie (km²)</v>
      </c>
      <c r="H17" t="s">
        <v>145</v>
      </c>
      <c r="I17" t="s">
        <v>146</v>
      </c>
      <c r="J17" t="s">
        <v>147</v>
      </c>
    </row>
    <row r="18" spans="1:10" x14ac:dyDescent="0.25">
      <c r="A18" t="str">
        <v>Buenos Aires</v>
      </c>
      <c r="B18" t="str">
        <v>La Plata</v>
      </c>
      <c r="C18" t="str">
        <v>17,569,053</v>
      </c>
      <c r="D18" t="str">
        <v>307,571</v>
      </c>
      <c r="H18" t="str" cm="1">
        <f t="array" ref="H18:J35">+_xldudf_AI_TABLE("Datos de ventas de ferreteria",H17:J17)</f>
        <v>Enero</v>
      </c>
      <c r="I18" t="str">
        <v>Clavos</v>
      </c>
      <c r="J18" t="str">
        <v>1500</v>
      </c>
    </row>
    <row r="19" spans="1:10" x14ac:dyDescent="0.25">
      <c r="A19" t="str">
        <v>Catamarca</v>
      </c>
      <c r="B19" t="str">
        <v>San Fernando del Valle de Catamarca</v>
      </c>
      <c r="C19" t="str">
        <v>429,557</v>
      </c>
      <c r="D19" t="str">
        <v>102,602</v>
      </c>
      <c r="H19" t="str">
        <v>Enero</v>
      </c>
      <c r="I19" t="str">
        <v>Martillos</v>
      </c>
      <c r="J19" t="str">
        <v>800</v>
      </c>
    </row>
    <row r="20" spans="1:10" x14ac:dyDescent="0.25">
      <c r="A20" t="str">
        <v>Chaco</v>
      </c>
      <c r="B20" t="str">
        <v>Resistencia</v>
      </c>
      <c r="C20" t="str">
        <v>1,200,000</v>
      </c>
      <c r="D20" t="str">
        <v>99,633</v>
      </c>
      <c r="H20" t="str">
        <v>Enero</v>
      </c>
      <c r="I20" t="str">
        <v>Destornilladores</v>
      </c>
      <c r="J20" t="str">
        <v>600</v>
      </c>
    </row>
    <row r="21" spans="1:10" x14ac:dyDescent="0.25">
      <c r="A21" t="str">
        <v>Chubut</v>
      </c>
      <c r="B21" t="str">
        <v>Rawson</v>
      </c>
      <c r="C21" t="str">
        <v>620,000</v>
      </c>
      <c r="D21" t="str">
        <v>224,686</v>
      </c>
      <c r="H21" t="str">
        <v>Febrero</v>
      </c>
      <c r="I21" t="str">
        <v>Clavos</v>
      </c>
      <c r="J21" t="str">
        <v>1800</v>
      </c>
    </row>
    <row r="22" spans="1:10" x14ac:dyDescent="0.25">
      <c r="A22" t="str">
        <v>Córdoba</v>
      </c>
      <c r="B22" t="str">
        <v>Córdoba</v>
      </c>
      <c r="C22" t="str">
        <v>3,500,000</v>
      </c>
      <c r="D22" t="str">
        <v>165,321</v>
      </c>
      <c r="H22" t="str">
        <v>Febrero</v>
      </c>
      <c r="I22" t="str">
        <v>Martillos</v>
      </c>
      <c r="J22" t="str">
        <v>900</v>
      </c>
    </row>
    <row r="23" spans="1:10" x14ac:dyDescent="0.25">
      <c r="A23" t="str">
        <v>Corrientes</v>
      </c>
      <c r="B23" t="str">
        <v>Corrientes</v>
      </c>
      <c r="C23" t="str">
        <v>1,200,000</v>
      </c>
      <c r="D23" t="str">
        <v>88,199</v>
      </c>
      <c r="H23" t="str">
        <v>Febrero</v>
      </c>
      <c r="I23" t="str">
        <v>Destornilladores</v>
      </c>
      <c r="J23" t="str">
        <v>700</v>
      </c>
    </row>
    <row r="24" spans="1:10" x14ac:dyDescent="0.25">
      <c r="A24" t="str">
        <v>Entre Ríos</v>
      </c>
      <c r="B24" t="str">
        <v>Paraná</v>
      </c>
      <c r="C24" t="str">
        <v>1,200,000</v>
      </c>
      <c r="D24" t="str">
        <v>78,781</v>
      </c>
      <c r="H24" t="str">
        <v>Marzo</v>
      </c>
      <c r="I24" t="str">
        <v>Clavos</v>
      </c>
      <c r="J24" t="str">
        <v>2000</v>
      </c>
    </row>
    <row r="25" spans="1:10" x14ac:dyDescent="0.25">
      <c r="A25" t="str">
        <v>Formosa</v>
      </c>
      <c r="B25" t="str">
        <v>Formosa</v>
      </c>
      <c r="C25" t="str">
        <v>530,000</v>
      </c>
      <c r="D25" t="str">
        <v>72,066</v>
      </c>
      <c r="H25" t="str">
        <v>Marzo</v>
      </c>
      <c r="I25" t="str">
        <v>Martillos</v>
      </c>
      <c r="J25" t="str">
        <v>950</v>
      </c>
    </row>
    <row r="26" spans="1:10" x14ac:dyDescent="0.25">
      <c r="A26" t="str">
        <v>Jujuy</v>
      </c>
      <c r="B26" t="str">
        <v>San Salvador de Jujuy</v>
      </c>
      <c r="C26" t="str">
        <v>700,000</v>
      </c>
      <c r="D26" t="str">
        <v>53,219</v>
      </c>
      <c r="H26" t="str">
        <v>Marzo</v>
      </c>
      <c r="I26" t="str">
        <v>Destornilladores</v>
      </c>
      <c r="J26" t="str">
        <v>800</v>
      </c>
    </row>
    <row r="27" spans="1:10" x14ac:dyDescent="0.25">
      <c r="A27" t="str">
        <v>La Pampa</v>
      </c>
      <c r="B27" t="str">
        <v>Santa Rosa</v>
      </c>
      <c r="C27" t="str">
        <v>350,000</v>
      </c>
      <c r="D27" t="str">
        <v>143,440</v>
      </c>
      <c r="H27" t="str">
        <v>Abril</v>
      </c>
      <c r="I27" t="str">
        <v>Clavos</v>
      </c>
      <c r="J27" t="str">
        <v>2200</v>
      </c>
    </row>
    <row r="28" spans="1:10" x14ac:dyDescent="0.25">
      <c r="A28" t="str">
        <v>La Rioja</v>
      </c>
      <c r="B28" t="str">
        <v>La Rioja</v>
      </c>
      <c r="C28" t="str">
        <v>380,000</v>
      </c>
      <c r="D28" t="str">
        <v>89,680</v>
      </c>
      <c r="H28" t="str">
        <v>Abril</v>
      </c>
      <c r="I28" t="str">
        <v>Martillos</v>
      </c>
      <c r="J28" t="str">
        <v>1000</v>
      </c>
    </row>
    <row r="29" spans="1:10" x14ac:dyDescent="0.25">
      <c r="A29" t="str">
        <v>Mendoza</v>
      </c>
      <c r="B29" t="str">
        <v>Mendoza</v>
      </c>
      <c r="C29" t="str">
        <v>1,800,000</v>
      </c>
      <c r="D29" t="str">
        <v>148,827</v>
      </c>
      <c r="H29" t="str">
        <v>Abril</v>
      </c>
      <c r="I29" t="str">
        <v>Destornilladores</v>
      </c>
      <c r="J29" t="str">
        <v>850</v>
      </c>
    </row>
    <row r="30" spans="1:10" x14ac:dyDescent="0.25">
      <c r="A30" t="str">
        <v>Misiones</v>
      </c>
      <c r="B30" t="str">
        <v>Posadas</v>
      </c>
      <c r="C30" t="str">
        <v>1,200,000</v>
      </c>
      <c r="D30" t="str">
        <v>29,801</v>
      </c>
      <c r="H30" t="str">
        <v>Mayo</v>
      </c>
      <c r="I30" t="str">
        <v>Clavos</v>
      </c>
      <c r="J30" t="str">
        <v>2500</v>
      </c>
    </row>
    <row r="31" spans="1:10" x14ac:dyDescent="0.25">
      <c r="A31" t="str">
        <v>Neuquén</v>
      </c>
      <c r="B31" t="str">
        <v>Neuquén</v>
      </c>
      <c r="C31" t="str">
        <v>600,000</v>
      </c>
      <c r="D31" t="str">
        <v>94,078</v>
      </c>
      <c r="H31" t="str">
        <v>Mayo</v>
      </c>
      <c r="I31" t="str">
        <v>Martillos</v>
      </c>
      <c r="J31" t="str">
        <v>1100</v>
      </c>
    </row>
    <row r="32" spans="1:10" x14ac:dyDescent="0.25">
      <c r="A32" t="str">
        <v>Río Negro</v>
      </c>
      <c r="B32" t="str">
        <v>Viedma</v>
      </c>
      <c r="C32" t="str">
        <v>700,000</v>
      </c>
      <c r="D32" t="str">
        <v>203,013</v>
      </c>
      <c r="H32" t="str">
        <v>Mayo</v>
      </c>
      <c r="I32" t="str">
        <v>Destornilladores</v>
      </c>
      <c r="J32" t="str">
        <v>900</v>
      </c>
    </row>
    <row r="33" spans="1:10" x14ac:dyDescent="0.25">
      <c r="A33" t="str">
        <v>Salta</v>
      </c>
      <c r="B33" t="str">
        <v>Salta</v>
      </c>
      <c r="C33" t="str">
        <v>1,200,000</v>
      </c>
      <c r="D33" t="str">
        <v>155,488</v>
      </c>
      <c r="H33" t="str">
        <v>Junio</v>
      </c>
      <c r="I33" t="str">
        <v>Clavos</v>
      </c>
      <c r="J33" t="str">
        <v>2700</v>
      </c>
    </row>
    <row r="34" spans="1:10" x14ac:dyDescent="0.25">
      <c r="A34" t="str">
        <v>San Juan</v>
      </c>
      <c r="B34" t="str">
        <v>San Juan</v>
      </c>
      <c r="C34" t="str">
        <v>700,000</v>
      </c>
      <c r="D34" t="str">
        <v>89,651</v>
      </c>
      <c r="H34" t="str">
        <v>Junio</v>
      </c>
      <c r="I34" t="str">
        <v>Martillos</v>
      </c>
      <c r="J34" t="str">
        <v>1200</v>
      </c>
    </row>
    <row r="35" spans="1:10" x14ac:dyDescent="0.25">
      <c r="A35" t="str">
        <v>San Luis</v>
      </c>
      <c r="B35" t="str">
        <v>San Luis</v>
      </c>
      <c r="C35" t="str">
        <v>500,000</v>
      </c>
      <c r="D35" t="str">
        <v>76,748</v>
      </c>
      <c r="H35" t="str">
        <v>Junio</v>
      </c>
      <c r="I35" t="str">
        <v>Destornilladores</v>
      </c>
      <c r="J35" t="str">
        <v>950</v>
      </c>
    </row>
    <row r="36" spans="1:10" x14ac:dyDescent="0.25">
      <c r="A36" t="str">
        <v>Santa Cruz</v>
      </c>
      <c r="B36" t="str">
        <v>Río Gallegos</v>
      </c>
      <c r="C36" t="str">
        <v>300,000</v>
      </c>
      <c r="D36" t="str">
        <v>243,943</v>
      </c>
    </row>
    <row r="37" spans="1:10" x14ac:dyDescent="0.25">
      <c r="A37" t="str">
        <v>Santa Fe</v>
      </c>
      <c r="B37" t="str">
        <v>Santa Fe</v>
      </c>
      <c r="C37" t="str">
        <v>3,500,000</v>
      </c>
      <c r="D37" t="str">
        <v>133,007</v>
      </c>
    </row>
    <row r="38" spans="1:10" x14ac:dyDescent="0.25">
      <c r="A38" t="str">
        <v>Santiago del Estero</v>
      </c>
      <c r="B38" t="str">
        <v>Santiago del Estero</v>
      </c>
      <c r="C38" t="str">
        <v>1,000,000</v>
      </c>
      <c r="D38" t="str">
        <v>136,351</v>
      </c>
    </row>
    <row r="39" spans="1:10" x14ac:dyDescent="0.25">
      <c r="A39" t="str">
        <v>Tierra del Fuego</v>
      </c>
      <c r="B39" t="str">
        <v>Ushuaia</v>
      </c>
      <c r="C39" t="str">
        <v>180,000</v>
      </c>
      <c r="D39" t="str">
        <v>21,571</v>
      </c>
    </row>
    <row r="40" spans="1:10" x14ac:dyDescent="0.25">
      <c r="A40" t="str">
        <v>Tucumán</v>
      </c>
      <c r="B40" t="str">
        <v>San Miguel de Tucumán</v>
      </c>
      <c r="C40" t="str">
        <v>1,500,000</v>
      </c>
      <c r="D40" t="str">
        <v>22,524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09402-510B-4313-A6FF-27CFE83FC0AD}">
  <dimension ref="A1:AG78"/>
  <sheetViews>
    <sheetView topLeftCell="M7" zoomScale="90" zoomScaleNormal="90" workbookViewId="0">
      <selection activeCell="Y21" sqref="Y21"/>
    </sheetView>
  </sheetViews>
  <sheetFormatPr baseColWidth="10" defaultRowHeight="15" x14ac:dyDescent="0.25"/>
  <cols>
    <col min="1" max="1" width="11.5703125" style="5" bestFit="1" customWidth="1"/>
    <col min="2" max="2" width="48.140625" style="5" bestFit="1" customWidth="1"/>
    <col min="3" max="3" width="14.7109375" style="5" bestFit="1" customWidth="1"/>
    <col min="4" max="4" width="14.28515625" style="5" bestFit="1" customWidth="1"/>
    <col min="5" max="5" width="17.7109375" style="5" bestFit="1" customWidth="1"/>
    <col min="6" max="6" width="60.140625" style="5" bestFit="1" customWidth="1"/>
    <col min="7" max="7" width="12" style="5" bestFit="1" customWidth="1"/>
    <col min="8" max="8" width="8.42578125" style="5" bestFit="1" customWidth="1"/>
    <col min="9" max="9" width="18" style="8" bestFit="1" customWidth="1"/>
    <col min="10" max="10" width="14.85546875" style="8" bestFit="1" customWidth="1"/>
    <col min="11" max="11" width="16" style="8" bestFit="1" customWidth="1"/>
    <col min="12" max="12" width="16" style="8" customWidth="1"/>
    <col min="13" max="13" width="13.42578125" style="5" bestFit="1" customWidth="1"/>
    <col min="14" max="14" width="20.85546875" style="5" bestFit="1" customWidth="1"/>
    <col min="15" max="23" width="11.42578125" style="5"/>
    <col min="24" max="24" width="20.85546875" style="5" bestFit="1" customWidth="1"/>
    <col min="25" max="27" width="11.42578125" style="5"/>
    <col min="28" max="28" width="14.7109375" style="5" bestFit="1" customWidth="1"/>
    <col min="29" max="32" width="11.42578125" style="5"/>
    <col min="33" max="33" width="14.7109375" style="5" bestFit="1" customWidth="1"/>
    <col min="34" max="16384" width="11.42578125" style="5"/>
  </cols>
  <sheetData>
    <row r="1" spans="1:24" x14ac:dyDescent="0.25">
      <c r="A1" s="3" t="s">
        <v>6</v>
      </c>
      <c r="B1" s="3" t="s">
        <v>7</v>
      </c>
      <c r="C1" s="3" t="s">
        <v>8</v>
      </c>
      <c r="D1" s="3" t="s">
        <v>9</v>
      </c>
      <c r="E1" s="3" t="s">
        <v>10</v>
      </c>
      <c r="F1" s="3" t="s">
        <v>11</v>
      </c>
      <c r="G1" s="3" t="s">
        <v>12</v>
      </c>
      <c r="H1" s="3" t="s">
        <v>13</v>
      </c>
      <c r="I1" s="4" t="s">
        <v>14</v>
      </c>
      <c r="J1" s="4" t="s">
        <v>15</v>
      </c>
      <c r="K1" s="4" t="s">
        <v>16</v>
      </c>
      <c r="L1" s="4" t="s">
        <v>17</v>
      </c>
      <c r="N1" s="4" t="s">
        <v>18</v>
      </c>
    </row>
    <row r="2" spans="1:24" x14ac:dyDescent="0.25">
      <c r="A2" s="6">
        <v>45295</v>
      </c>
      <c r="B2" s="5" t="s">
        <v>19</v>
      </c>
      <c r="C2" s="7">
        <v>1</v>
      </c>
      <c r="D2" s="7">
        <v>6</v>
      </c>
      <c r="E2" s="7">
        <v>30714037583</v>
      </c>
      <c r="F2" s="5" t="s">
        <v>20</v>
      </c>
      <c r="G2" s="7">
        <v>1</v>
      </c>
      <c r="H2" s="5" t="s">
        <v>21</v>
      </c>
      <c r="I2" s="8">
        <v>940000</v>
      </c>
      <c r="J2" s="8">
        <v>197400</v>
      </c>
      <c r="K2" s="8">
        <v>1137400</v>
      </c>
      <c r="L2" s="8">
        <f>+K2*G2</f>
        <v>1137400</v>
      </c>
    </row>
    <row r="3" spans="1:24" ht="15" customHeight="1" x14ac:dyDescent="0.25">
      <c r="A3" s="6">
        <v>45295</v>
      </c>
      <c r="B3" s="5" t="s">
        <v>22</v>
      </c>
      <c r="C3" s="7">
        <v>3</v>
      </c>
      <c r="D3" s="7">
        <v>1</v>
      </c>
      <c r="E3" s="7">
        <v>55000000042</v>
      </c>
      <c r="F3" s="5" t="s">
        <v>23</v>
      </c>
      <c r="G3" s="7">
        <v>1</v>
      </c>
      <c r="H3" s="5" t="s">
        <v>21</v>
      </c>
      <c r="K3" s="8">
        <v>1</v>
      </c>
      <c r="L3" s="8">
        <f t="shared" ref="L3:L66" si="0">+K3*G3</f>
        <v>1</v>
      </c>
      <c r="N3" s="23" t="str">
        <f>+_xldudf_AI_ASK(N1,A1:K78)</f>
        <v>Se emitieron un total de 25 facturas de exportación.</v>
      </c>
      <c r="O3" s="23"/>
      <c r="P3" s="23"/>
      <c r="Q3" s="23"/>
      <c r="R3" s="9"/>
      <c r="S3" s="9"/>
    </row>
    <row r="4" spans="1:24" x14ac:dyDescent="0.25">
      <c r="A4" s="6">
        <v>45302</v>
      </c>
      <c r="B4" s="5" t="s">
        <v>19</v>
      </c>
      <c r="C4" s="7">
        <v>1</v>
      </c>
      <c r="D4" s="7">
        <v>8</v>
      </c>
      <c r="E4" s="7">
        <v>30714277509</v>
      </c>
      <c r="F4" s="5" t="s">
        <v>24</v>
      </c>
      <c r="G4" s="7">
        <v>1</v>
      </c>
      <c r="H4" s="5" t="s">
        <v>21</v>
      </c>
      <c r="I4" s="8">
        <v>1454545.48</v>
      </c>
      <c r="J4" s="8">
        <v>305454.55</v>
      </c>
      <c r="K4" s="8">
        <v>1760000.01</v>
      </c>
      <c r="L4" s="8">
        <f t="shared" si="0"/>
        <v>1760000.01</v>
      </c>
      <c r="N4" s="9"/>
      <c r="O4" s="9"/>
      <c r="P4" s="9"/>
      <c r="Q4" s="9"/>
      <c r="R4" s="9"/>
      <c r="S4" s="9"/>
    </row>
    <row r="5" spans="1:24" x14ac:dyDescent="0.25">
      <c r="A5" s="6">
        <v>45302</v>
      </c>
      <c r="B5" s="5" t="s">
        <v>19</v>
      </c>
      <c r="C5" s="7">
        <v>1</v>
      </c>
      <c r="D5" s="7">
        <v>7</v>
      </c>
      <c r="E5" s="7">
        <v>30714037583</v>
      </c>
      <c r="F5" s="5" t="s">
        <v>20</v>
      </c>
      <c r="G5" s="7">
        <v>1</v>
      </c>
      <c r="H5" s="5" t="s">
        <v>21</v>
      </c>
      <c r="I5" s="8">
        <v>890000</v>
      </c>
      <c r="J5" s="8">
        <v>186900</v>
      </c>
      <c r="K5" s="8">
        <v>1076900</v>
      </c>
      <c r="L5" s="8">
        <f t="shared" si="0"/>
        <v>1076900</v>
      </c>
      <c r="N5" s="4" t="s">
        <v>25</v>
      </c>
      <c r="R5" s="9"/>
      <c r="S5" s="9"/>
    </row>
    <row r="6" spans="1:24" x14ac:dyDescent="0.25">
      <c r="A6" s="6">
        <v>45308</v>
      </c>
      <c r="B6" s="5" t="s">
        <v>22</v>
      </c>
      <c r="C6" s="7">
        <v>3</v>
      </c>
      <c r="D6" s="7">
        <v>2</v>
      </c>
      <c r="E6" s="7">
        <v>55000000042</v>
      </c>
      <c r="F6" s="5" t="s">
        <v>26</v>
      </c>
      <c r="G6" s="5">
        <v>818.1</v>
      </c>
      <c r="H6" s="5" t="s">
        <v>27</v>
      </c>
      <c r="K6" s="8">
        <v>6400</v>
      </c>
      <c r="L6" s="8">
        <f t="shared" si="0"/>
        <v>5235840</v>
      </c>
      <c r="R6" s="9"/>
      <c r="S6" s="9"/>
    </row>
    <row r="7" spans="1:24" ht="15" customHeight="1" x14ac:dyDescent="0.25">
      <c r="A7" s="6">
        <v>45313</v>
      </c>
      <c r="B7" s="5" t="s">
        <v>22</v>
      </c>
      <c r="C7" s="7">
        <v>3</v>
      </c>
      <c r="D7" s="7">
        <v>3</v>
      </c>
      <c r="E7" s="7">
        <v>55000000042</v>
      </c>
      <c r="F7" s="5" t="s">
        <v>28</v>
      </c>
      <c r="G7" s="5">
        <v>819.7</v>
      </c>
      <c r="H7" s="5" t="s">
        <v>27</v>
      </c>
      <c r="K7" s="8">
        <v>6800</v>
      </c>
      <c r="L7" s="8">
        <f t="shared" si="0"/>
        <v>5573960</v>
      </c>
      <c r="N7" s="24" t="str">
        <f>_xldudf_AI_ASK(N5,A5:K82)</f>
        <v>Para calcular el total facturado a TB CARGO S.A., debemos sumar los montos de las facturas y restar los montos de las notas de crédito. A continuación, se detallan las facturas y notas de crédito relacionadas con TB CARGO S.A.:
1. Factura de Exportación: 5400000
2. Factura de Exportación: 2700000
3. Factura de Exportación: 2700000
4. Factura de Exportación: 2808000
5. Factura de Exportación: 2808000
6. Factura de Exportación: 2808000
7. Factura de Exportación: 5808000
8. Factura de Exportación: 8424000
9. Factura de Exportación: 8424000
10. Factura de Exportación: 4400000
11. Factura de Exportación: 2808000
12. Factura de Exportación: 2808000
13. Factura de Exportación: 1900000
Ahora, sumamos los montos de las facturas:
5400000 + 2700000 + 2700000 + 2808000 + 2808000 + 2808000 + 5808000 + 8424000 + 8424000 + 4400000 + 2808000 + 2808000 + 1900000 =  40884000
No hay notas de crédito registradas para TB CARGO S.A. en los datos proporcionados.
Por lo tanto, el total facturado a TB CARGO S.A. es **40,884,000**.</v>
      </c>
      <c r="O7" s="24"/>
      <c r="P7" s="24"/>
      <c r="Q7" s="24"/>
      <c r="R7" s="24"/>
      <c r="S7" s="24"/>
      <c r="T7" s="24"/>
      <c r="U7" s="24"/>
      <c r="X7" s="5" t="str">
        <f t="array" ref="X7:X15">+_xldudf_AI_LIST("dame el listado de los tipos de comprobantes",B1:B78)</f>
        <v>1</v>
      </c>
    </row>
    <row r="8" spans="1:24" x14ac:dyDescent="0.25">
      <c r="A8" s="6">
        <v>45313</v>
      </c>
      <c r="B8" s="5" t="s">
        <v>29</v>
      </c>
      <c r="C8" s="7">
        <v>3</v>
      </c>
      <c r="D8" s="7">
        <v>1</v>
      </c>
      <c r="E8" s="7">
        <v>55000000042</v>
      </c>
      <c r="F8" s="5" t="s">
        <v>28</v>
      </c>
      <c r="G8" s="5">
        <v>818.1</v>
      </c>
      <c r="H8" s="5" t="s">
        <v>27</v>
      </c>
      <c r="K8" s="8">
        <v>6400</v>
      </c>
      <c r="L8" s="8">
        <f t="shared" si="0"/>
        <v>5235840</v>
      </c>
      <c r="N8" s="24"/>
      <c r="O8" s="24"/>
      <c r="P8" s="24"/>
      <c r="Q8" s="24"/>
      <c r="R8" s="24"/>
      <c r="S8" s="24"/>
      <c r="T8" s="24"/>
      <c r="U8" s="24"/>
      <c r="X8" s="5" t="str">
        <v>19</v>
      </c>
    </row>
    <row r="9" spans="1:24" x14ac:dyDescent="0.25">
      <c r="A9" s="6">
        <v>45327</v>
      </c>
      <c r="B9" s="5" t="s">
        <v>19</v>
      </c>
      <c r="C9" s="7">
        <v>1</v>
      </c>
      <c r="D9" s="7">
        <v>9</v>
      </c>
      <c r="E9" s="7">
        <v>20366292730</v>
      </c>
      <c r="F9" s="5" t="s">
        <v>30</v>
      </c>
      <c r="G9" s="7">
        <v>1</v>
      </c>
      <c r="H9" s="5" t="s">
        <v>21</v>
      </c>
      <c r="I9" s="8">
        <v>435400</v>
      </c>
      <c r="J9" s="8">
        <v>91434</v>
      </c>
      <c r="K9" s="8">
        <v>526834</v>
      </c>
      <c r="L9" s="8">
        <f t="shared" si="0"/>
        <v>526834</v>
      </c>
      <c r="N9" s="24"/>
      <c r="O9" s="24"/>
      <c r="P9" s="24"/>
      <c r="Q9" s="24"/>
      <c r="R9" s="24"/>
      <c r="S9" s="24"/>
      <c r="T9" s="24"/>
      <c r="U9" s="24"/>
      <c r="X9" s="5" t="str">
        <v>21</v>
      </c>
    </row>
    <row r="10" spans="1:24" x14ac:dyDescent="0.25">
      <c r="A10" s="6">
        <v>45355</v>
      </c>
      <c r="B10" s="5" t="s">
        <v>22</v>
      </c>
      <c r="C10" s="7">
        <v>3</v>
      </c>
      <c r="D10" s="7">
        <v>4</v>
      </c>
      <c r="E10" s="7">
        <v>55000000042</v>
      </c>
      <c r="F10" s="5" t="s">
        <v>31</v>
      </c>
      <c r="G10" s="5">
        <v>842.5</v>
      </c>
      <c r="H10" s="5" t="s">
        <v>27</v>
      </c>
      <c r="K10" s="8">
        <v>1800</v>
      </c>
      <c r="L10" s="8">
        <f>+K10*G10</f>
        <v>1516500</v>
      </c>
      <c r="N10" s="24"/>
      <c r="O10" s="24"/>
      <c r="P10" s="24"/>
      <c r="Q10" s="24"/>
      <c r="R10" s="24"/>
      <c r="S10" s="24"/>
      <c r="T10" s="24"/>
      <c r="U10" s="24"/>
      <c r="X10" s="5" t="str">
        <v>201</v>
      </c>
    </row>
    <row r="11" spans="1:24" x14ac:dyDescent="0.25">
      <c r="A11" s="6">
        <v>45355</v>
      </c>
      <c r="B11" s="5" t="s">
        <v>22</v>
      </c>
      <c r="C11" s="7">
        <v>3</v>
      </c>
      <c r="D11" s="7">
        <v>5</v>
      </c>
      <c r="E11" s="7">
        <v>55000000042</v>
      </c>
      <c r="F11" s="5" t="s">
        <v>31</v>
      </c>
      <c r="G11" s="5">
        <v>842.5</v>
      </c>
      <c r="H11" s="5" t="s">
        <v>27</v>
      </c>
      <c r="K11" s="8">
        <v>1800</v>
      </c>
      <c r="L11" s="8">
        <f t="shared" si="0"/>
        <v>1516500</v>
      </c>
      <c r="N11" s="24"/>
      <c r="O11" s="24"/>
      <c r="P11" s="24"/>
      <c r="Q11" s="24"/>
      <c r="R11" s="24"/>
      <c r="S11" s="24"/>
      <c r="T11" s="24"/>
      <c r="U11" s="24"/>
      <c r="X11" s="5" t="str">
        <v>203</v>
      </c>
    </row>
    <row r="12" spans="1:24" x14ac:dyDescent="0.25">
      <c r="A12" s="6">
        <v>45364</v>
      </c>
      <c r="B12" s="5" t="s">
        <v>19</v>
      </c>
      <c r="C12" s="7">
        <v>1</v>
      </c>
      <c r="D12" s="7">
        <v>10</v>
      </c>
      <c r="E12" s="7">
        <v>33707338119</v>
      </c>
      <c r="F12" s="5" t="s">
        <v>32</v>
      </c>
      <c r="G12" s="7">
        <v>1</v>
      </c>
      <c r="H12" s="5" t="s">
        <v>21</v>
      </c>
      <c r="I12" s="8">
        <v>1500000</v>
      </c>
      <c r="J12" s="8">
        <v>315000</v>
      </c>
      <c r="K12" s="8">
        <v>1815000</v>
      </c>
      <c r="L12" s="8">
        <f t="shared" si="0"/>
        <v>1815000</v>
      </c>
      <c r="N12" s="24"/>
      <c r="O12" s="24"/>
      <c r="P12" s="24"/>
      <c r="Q12" s="24"/>
      <c r="R12" s="24"/>
      <c r="S12" s="24"/>
      <c r="T12" s="24"/>
      <c r="U12" s="24"/>
      <c r="X12" s="5" t="str">
        <v>3</v>
      </c>
    </row>
    <row r="13" spans="1:24" x14ac:dyDescent="0.25">
      <c r="A13" s="6">
        <v>45370</v>
      </c>
      <c r="B13" s="5" t="s">
        <v>33</v>
      </c>
      <c r="C13" s="7">
        <v>1</v>
      </c>
      <c r="D13" s="7">
        <v>12</v>
      </c>
      <c r="E13" s="7">
        <v>30501250305</v>
      </c>
      <c r="F13" s="5" t="s">
        <v>34</v>
      </c>
      <c r="G13" s="7">
        <v>1</v>
      </c>
      <c r="H13" s="5" t="s">
        <v>21</v>
      </c>
      <c r="I13" s="8">
        <v>120000000</v>
      </c>
      <c r="J13" s="8">
        <v>25200000</v>
      </c>
      <c r="K13" s="8">
        <v>145200000</v>
      </c>
      <c r="L13" s="8">
        <f t="shared" si="0"/>
        <v>145200000</v>
      </c>
      <c r="N13" s="24"/>
      <c r="O13" s="24"/>
      <c r="P13" s="24"/>
      <c r="Q13" s="24"/>
      <c r="R13" s="24"/>
      <c r="S13" s="24"/>
      <c r="T13" s="24"/>
      <c r="U13" s="24"/>
      <c r="X13" s="5" t="e">
        <v>#N/A</v>
      </c>
    </row>
    <row r="14" spans="1:24" x14ac:dyDescent="0.25">
      <c r="A14" s="6">
        <v>45392</v>
      </c>
      <c r="B14" s="5" t="s">
        <v>22</v>
      </c>
      <c r="C14" s="7">
        <v>3</v>
      </c>
      <c r="D14" s="7">
        <v>6</v>
      </c>
      <c r="E14" s="7">
        <v>55000000042</v>
      </c>
      <c r="F14" s="5" t="s">
        <v>35</v>
      </c>
      <c r="G14" s="5">
        <v>864.5</v>
      </c>
      <c r="H14" s="5" t="s">
        <v>27</v>
      </c>
      <c r="K14" s="8">
        <v>1800</v>
      </c>
      <c r="L14" s="8">
        <f t="shared" si="0"/>
        <v>1556100</v>
      </c>
      <c r="M14" s="10"/>
      <c r="N14" s="24"/>
      <c r="O14" s="24"/>
      <c r="P14" s="24"/>
      <c r="Q14" s="24"/>
      <c r="R14" s="24"/>
      <c r="S14" s="24"/>
      <c r="T14" s="24"/>
      <c r="U14" s="24"/>
      <c r="X14" s="5" t="e">
        <v>#N/A</v>
      </c>
    </row>
    <row r="15" spans="1:24" x14ac:dyDescent="0.25">
      <c r="A15" s="6">
        <v>45392</v>
      </c>
      <c r="B15" s="5" t="s">
        <v>22</v>
      </c>
      <c r="C15" s="7">
        <v>3</v>
      </c>
      <c r="D15" s="7">
        <v>8</v>
      </c>
      <c r="E15" s="7">
        <v>30714979813</v>
      </c>
      <c r="F15" s="5" t="s">
        <v>36</v>
      </c>
      <c r="G15" s="7">
        <v>1</v>
      </c>
      <c r="H15" s="5" t="s">
        <v>21</v>
      </c>
      <c r="K15" s="8">
        <v>5400000</v>
      </c>
      <c r="L15" s="8">
        <f t="shared" si="0"/>
        <v>5400000</v>
      </c>
      <c r="M15" s="10"/>
      <c r="N15" s="24"/>
      <c r="O15" s="24"/>
      <c r="P15" s="24"/>
      <c r="Q15" s="24"/>
      <c r="R15" s="24"/>
      <c r="S15" s="24"/>
      <c r="T15" s="24"/>
      <c r="U15" s="24"/>
      <c r="X15" s="5" t="e">
        <v>#N/A</v>
      </c>
    </row>
    <row r="16" spans="1:24" x14ac:dyDescent="0.25">
      <c r="A16" s="6">
        <v>45392</v>
      </c>
      <c r="B16" s="5" t="s">
        <v>22</v>
      </c>
      <c r="C16" s="7">
        <v>3</v>
      </c>
      <c r="D16" s="7">
        <v>7</v>
      </c>
      <c r="E16" s="7">
        <v>30714979813</v>
      </c>
      <c r="F16" s="5" t="s">
        <v>36</v>
      </c>
      <c r="G16" s="7">
        <v>1</v>
      </c>
      <c r="H16" s="5" t="s">
        <v>21</v>
      </c>
      <c r="K16" s="8">
        <v>2700000</v>
      </c>
      <c r="L16" s="8">
        <f t="shared" si="0"/>
        <v>2700000</v>
      </c>
      <c r="N16" s="24"/>
      <c r="O16" s="24"/>
      <c r="P16" s="24"/>
      <c r="Q16" s="24"/>
      <c r="R16" s="24"/>
      <c r="S16" s="24"/>
      <c r="T16" s="24"/>
      <c r="U16" s="24"/>
    </row>
    <row r="17" spans="1:33" x14ac:dyDescent="0.25">
      <c r="A17" s="6">
        <v>45393</v>
      </c>
      <c r="B17" s="5" t="s">
        <v>19</v>
      </c>
      <c r="C17" s="7">
        <v>1</v>
      </c>
      <c r="D17" s="7">
        <v>11</v>
      </c>
      <c r="E17" s="7">
        <v>30714037583</v>
      </c>
      <c r="F17" s="5" t="s">
        <v>20</v>
      </c>
      <c r="G17" s="7">
        <v>1</v>
      </c>
      <c r="H17" s="5" t="s">
        <v>21</v>
      </c>
      <c r="I17" s="8">
        <v>1300000</v>
      </c>
      <c r="J17" s="8">
        <v>273000</v>
      </c>
      <c r="K17" s="8">
        <v>1573000</v>
      </c>
      <c r="L17" s="8">
        <f t="shared" si="0"/>
        <v>1573000</v>
      </c>
      <c r="N17" s="24"/>
      <c r="O17" s="24"/>
      <c r="P17" s="24"/>
      <c r="Q17" s="24"/>
      <c r="R17" s="24"/>
      <c r="S17" s="24"/>
      <c r="T17" s="24"/>
      <c r="U17" s="24"/>
    </row>
    <row r="18" spans="1:33" x14ac:dyDescent="0.25">
      <c r="A18" s="6">
        <v>45397</v>
      </c>
      <c r="B18" s="5" t="s">
        <v>33</v>
      </c>
      <c r="C18" s="7">
        <v>1</v>
      </c>
      <c r="D18" s="7">
        <v>13</v>
      </c>
      <c r="E18" s="7">
        <v>30501250305</v>
      </c>
      <c r="F18" s="5" t="s">
        <v>34</v>
      </c>
      <c r="G18" s="7">
        <v>1</v>
      </c>
      <c r="H18" s="5" t="s">
        <v>21</v>
      </c>
      <c r="I18" s="8">
        <v>120000000</v>
      </c>
      <c r="J18" s="8">
        <v>25200000</v>
      </c>
      <c r="K18" s="8">
        <v>145200000</v>
      </c>
      <c r="L18" s="8">
        <f t="shared" si="0"/>
        <v>145200000</v>
      </c>
      <c r="N18" s="24"/>
      <c r="O18" s="24"/>
      <c r="P18" s="24"/>
      <c r="Q18" s="24"/>
      <c r="R18" s="24"/>
      <c r="S18" s="24"/>
      <c r="T18" s="24"/>
      <c r="U18" s="24"/>
    </row>
    <row r="19" spans="1:33" x14ac:dyDescent="0.25">
      <c r="A19" s="6">
        <v>45411</v>
      </c>
      <c r="B19" s="5" t="s">
        <v>22</v>
      </c>
      <c r="C19" s="7">
        <v>3</v>
      </c>
      <c r="D19" s="7">
        <v>9</v>
      </c>
      <c r="E19" s="7">
        <v>30714979813</v>
      </c>
      <c r="F19" s="5" t="s">
        <v>36</v>
      </c>
      <c r="G19" s="7">
        <v>1</v>
      </c>
      <c r="H19" s="5" t="s">
        <v>21</v>
      </c>
      <c r="K19" s="8">
        <v>2700000</v>
      </c>
      <c r="L19" s="8">
        <f t="shared" si="0"/>
        <v>2700000</v>
      </c>
      <c r="N19" s="24"/>
      <c r="O19" s="24"/>
      <c r="P19" s="24"/>
      <c r="Q19" s="24"/>
      <c r="R19" s="24"/>
      <c r="S19" s="24"/>
      <c r="T19" s="24"/>
      <c r="U19" s="24"/>
      <c r="X19" s="5" t="str" cm="1">
        <f t="array" ref="X19:X24">+_xldudf_AI_LIST("Dame un listado de los tipos de comprobantes",B2:B78)</f>
        <v>Factura A</v>
      </c>
      <c r="AB19" s="5" t="str">
        <f t="array" ref="AB19:AB28">+_xldudf_AI_LIST("Dame un listado de los tipos de comprobantes",B2:B78)</f>
        <v>Factura A</v>
      </c>
      <c r="AG19" s="5" t="str">
        <f t="array" ref="AG19:AG28">+_xldudf_AI_LIST("Dame el listado de tipos de comprobantes",B2:B78)</f>
        <v>Factura A</v>
      </c>
    </row>
    <row r="20" spans="1:33" x14ac:dyDescent="0.25">
      <c r="A20" s="6">
        <v>45413</v>
      </c>
      <c r="B20" s="5" t="s">
        <v>22</v>
      </c>
      <c r="C20" s="7">
        <v>3</v>
      </c>
      <c r="D20" s="7">
        <v>11</v>
      </c>
      <c r="E20" s="7">
        <v>30714979813</v>
      </c>
      <c r="F20" s="5" t="s">
        <v>36</v>
      </c>
      <c r="G20" s="7">
        <v>1</v>
      </c>
      <c r="H20" s="5" t="s">
        <v>21</v>
      </c>
      <c r="K20" s="8">
        <v>2808000</v>
      </c>
      <c r="L20" s="8">
        <f t="shared" si="0"/>
        <v>2808000</v>
      </c>
      <c r="N20" s="24"/>
      <c r="O20" s="24"/>
      <c r="P20" s="24"/>
      <c r="Q20" s="24"/>
      <c r="R20" s="24"/>
      <c r="S20" s="24"/>
      <c r="T20" s="24"/>
      <c r="U20" s="24"/>
      <c r="X20" s="5" t="str">
        <v>Factura de Exportación</v>
      </c>
      <c r="AB20" s="5" t="str">
        <v>Factura de Exportación</v>
      </c>
      <c r="AG20" s="5" t="str">
        <v>Factura de Exportación</v>
      </c>
    </row>
    <row r="21" spans="1:33" x14ac:dyDescent="0.25">
      <c r="A21" s="6">
        <v>45413</v>
      </c>
      <c r="B21" s="5" t="s">
        <v>22</v>
      </c>
      <c r="C21" s="7">
        <v>3</v>
      </c>
      <c r="D21" s="7">
        <v>10</v>
      </c>
      <c r="E21" s="7">
        <v>30714979813</v>
      </c>
      <c r="F21" s="5" t="s">
        <v>36</v>
      </c>
      <c r="G21" s="7">
        <v>1</v>
      </c>
      <c r="H21" s="5" t="s">
        <v>21</v>
      </c>
      <c r="K21" s="8">
        <v>2808000</v>
      </c>
      <c r="L21" s="8">
        <f t="shared" si="0"/>
        <v>2808000</v>
      </c>
      <c r="N21" s="24"/>
      <c r="O21" s="24"/>
      <c r="P21" s="24"/>
      <c r="Q21" s="24"/>
      <c r="R21" s="24"/>
      <c r="S21" s="24"/>
      <c r="T21" s="24"/>
      <c r="U21" s="24"/>
      <c r="X21" s="5" t="str">
        <v>Nota de Crédito por Operaciones con el Exterior</v>
      </c>
      <c r="AB21" s="5" t="str">
        <v>Nota de Crédito por Operaciones con el Exterior</v>
      </c>
      <c r="AG21" s="5" t="str">
        <v>Nota de Crédito por Operaciones con el Exterior</v>
      </c>
    </row>
    <row r="22" spans="1:33" x14ac:dyDescent="0.25">
      <c r="A22" s="6">
        <v>45413</v>
      </c>
      <c r="B22" s="5" t="s">
        <v>29</v>
      </c>
      <c r="C22" s="7">
        <v>3</v>
      </c>
      <c r="D22" s="7">
        <v>2</v>
      </c>
      <c r="E22" s="7">
        <v>30714979813</v>
      </c>
      <c r="F22" s="5" t="s">
        <v>36</v>
      </c>
      <c r="G22" s="7">
        <v>1</v>
      </c>
      <c r="H22" s="5" t="s">
        <v>21</v>
      </c>
      <c r="K22" s="8">
        <v>2808000</v>
      </c>
      <c r="L22" s="8">
        <f t="shared" si="0"/>
        <v>2808000</v>
      </c>
      <c r="N22" s="24"/>
      <c r="O22" s="24"/>
      <c r="P22" s="24"/>
      <c r="Q22" s="24"/>
      <c r="R22" s="24"/>
      <c r="S22" s="24"/>
      <c r="T22" s="24"/>
      <c r="U22" s="24"/>
      <c r="X22" s="5" t="str">
        <v>Factura de Crédito electrónica MiPyMEs (FCE) A</v>
      </c>
      <c r="AB22" s="5" t="str">
        <v>Factura de Crédito electrónica MiPyMEs (FCE) A</v>
      </c>
      <c r="AG22" s="5" t="str">
        <v>Factura de Crédito electrónica MiPyMEs (FCE) A</v>
      </c>
    </row>
    <row r="23" spans="1:33" x14ac:dyDescent="0.25">
      <c r="A23" s="6">
        <v>45415</v>
      </c>
      <c r="B23" s="5" t="s">
        <v>22</v>
      </c>
      <c r="C23" s="7">
        <v>3</v>
      </c>
      <c r="D23" s="7">
        <v>12</v>
      </c>
      <c r="E23" s="7">
        <v>30714979813</v>
      </c>
      <c r="F23" s="5" t="s">
        <v>36</v>
      </c>
      <c r="G23" s="7">
        <v>1</v>
      </c>
      <c r="H23" s="5" t="s">
        <v>21</v>
      </c>
      <c r="K23" s="8">
        <v>2808000</v>
      </c>
      <c r="L23" s="8">
        <f t="shared" si="0"/>
        <v>2808000</v>
      </c>
      <c r="N23" s="24"/>
      <c r="O23" s="24"/>
      <c r="P23" s="24"/>
      <c r="Q23" s="24"/>
      <c r="R23" s="24"/>
      <c r="S23" s="24"/>
      <c r="T23" s="24"/>
      <c r="U23" s="24"/>
      <c r="X23" s="5" t="str">
        <v>Nota de Crédito electrónica MiPyMEs (FCE) A</v>
      </c>
      <c r="AB23" s="5" t="str">
        <v>Nota de Crédito electrónica MiPyMEs (FCE) A</v>
      </c>
      <c r="AG23" s="5" t="str">
        <v>Nota de Crédito electrónica MiPyMEs (FCE) A</v>
      </c>
    </row>
    <row r="24" spans="1:33" x14ac:dyDescent="0.25">
      <c r="A24" s="6">
        <v>45416</v>
      </c>
      <c r="B24" s="5" t="s">
        <v>22</v>
      </c>
      <c r="C24" s="7">
        <v>3</v>
      </c>
      <c r="D24" s="7">
        <v>13</v>
      </c>
      <c r="E24" s="7">
        <v>30714979813</v>
      </c>
      <c r="F24" s="5" t="s">
        <v>36</v>
      </c>
      <c r="G24" s="7">
        <v>1</v>
      </c>
      <c r="H24" s="5" t="s">
        <v>21</v>
      </c>
      <c r="K24" s="8">
        <v>2700000</v>
      </c>
      <c r="L24" s="8">
        <f t="shared" si="0"/>
        <v>2700000</v>
      </c>
      <c r="N24" s="24"/>
      <c r="O24" s="24"/>
      <c r="P24" s="24"/>
      <c r="Q24" s="24"/>
      <c r="R24" s="24"/>
      <c r="S24" s="24"/>
      <c r="T24" s="24"/>
      <c r="U24" s="24"/>
      <c r="X24" s="5" t="str">
        <v>Nota de Crédito A</v>
      </c>
      <c r="AB24" s="5" t="str">
        <v>Nota de Crédito A</v>
      </c>
      <c r="AG24" s="5" t="str">
        <v>Nota de Crédito A</v>
      </c>
    </row>
    <row r="25" spans="1:33" x14ac:dyDescent="0.25">
      <c r="A25" s="6">
        <v>45420</v>
      </c>
      <c r="B25" s="5" t="s">
        <v>22</v>
      </c>
      <c r="C25" s="7">
        <v>3</v>
      </c>
      <c r="D25" s="7">
        <v>14</v>
      </c>
      <c r="E25" s="7">
        <v>30714979813</v>
      </c>
      <c r="F25" s="5" t="s">
        <v>36</v>
      </c>
      <c r="G25" s="7">
        <v>1</v>
      </c>
      <c r="H25" s="5" t="s">
        <v>21</v>
      </c>
      <c r="K25" s="8">
        <v>2808000</v>
      </c>
      <c r="L25" s="8">
        <f t="shared" si="0"/>
        <v>2808000</v>
      </c>
      <c r="N25" s="24"/>
      <c r="O25" s="24"/>
      <c r="P25" s="24"/>
      <c r="Q25" s="24"/>
      <c r="R25" s="24"/>
      <c r="S25" s="24"/>
      <c r="T25" s="24"/>
      <c r="U25" s="24"/>
      <c r="AB25" s="5" t="e">
        <v>#N/A</v>
      </c>
      <c r="AG25" s="5" t="e">
        <v>#N/A</v>
      </c>
    </row>
    <row r="26" spans="1:33" x14ac:dyDescent="0.25">
      <c r="A26" s="6">
        <v>45420</v>
      </c>
      <c r="B26" s="5" t="s">
        <v>22</v>
      </c>
      <c r="C26" s="7">
        <v>3</v>
      </c>
      <c r="D26" s="7">
        <v>15</v>
      </c>
      <c r="E26" s="7">
        <v>30714979813</v>
      </c>
      <c r="F26" s="5" t="s">
        <v>36</v>
      </c>
      <c r="G26" s="7">
        <v>1</v>
      </c>
      <c r="H26" s="5" t="s">
        <v>21</v>
      </c>
      <c r="K26" s="8">
        <v>2808000</v>
      </c>
      <c r="L26" s="8">
        <f t="shared" si="0"/>
        <v>2808000</v>
      </c>
      <c r="N26" s="24"/>
      <c r="O26" s="24"/>
      <c r="P26" s="24"/>
      <c r="Q26" s="24"/>
      <c r="R26" s="24"/>
      <c r="S26" s="24"/>
      <c r="T26" s="24"/>
      <c r="U26" s="24"/>
      <c r="AB26" s="5" t="e">
        <v>#N/A</v>
      </c>
      <c r="AG26" s="5" t="e">
        <v>#N/A</v>
      </c>
    </row>
    <row r="27" spans="1:33" x14ac:dyDescent="0.25">
      <c r="A27" s="6">
        <v>45426</v>
      </c>
      <c r="B27" s="5" t="s">
        <v>22</v>
      </c>
      <c r="C27" s="7">
        <v>3</v>
      </c>
      <c r="D27" s="7">
        <v>16</v>
      </c>
      <c r="E27" s="7">
        <v>30714979813</v>
      </c>
      <c r="F27" s="5" t="s">
        <v>36</v>
      </c>
      <c r="G27" s="7">
        <v>1</v>
      </c>
      <c r="H27" s="5" t="s">
        <v>21</v>
      </c>
      <c r="K27" s="8">
        <v>5808000</v>
      </c>
      <c r="L27" s="8">
        <f t="shared" si="0"/>
        <v>5808000</v>
      </c>
      <c r="N27" s="24"/>
      <c r="O27" s="24"/>
      <c r="P27" s="24"/>
      <c r="Q27" s="24"/>
      <c r="R27" s="24"/>
      <c r="S27" s="24"/>
      <c r="T27" s="24"/>
      <c r="U27" s="24"/>
      <c r="AB27" s="5" t="e">
        <v>#N/A</v>
      </c>
      <c r="AG27" s="5" t="e">
        <v>#N/A</v>
      </c>
    </row>
    <row r="28" spans="1:33" x14ac:dyDescent="0.25">
      <c r="A28" s="6">
        <v>45428</v>
      </c>
      <c r="B28" s="5" t="s">
        <v>22</v>
      </c>
      <c r="C28" s="7">
        <v>3</v>
      </c>
      <c r="D28" s="7">
        <v>17</v>
      </c>
      <c r="E28" s="7">
        <v>30714979813</v>
      </c>
      <c r="F28" s="5" t="s">
        <v>36</v>
      </c>
      <c r="G28" s="7">
        <v>1</v>
      </c>
      <c r="H28" s="5" t="s">
        <v>21</v>
      </c>
      <c r="K28" s="8">
        <v>2808000</v>
      </c>
      <c r="L28" s="8">
        <f t="shared" si="0"/>
        <v>2808000</v>
      </c>
      <c r="N28" s="24"/>
      <c r="O28" s="24"/>
      <c r="P28" s="24"/>
      <c r="Q28" s="24"/>
      <c r="R28" s="24"/>
      <c r="S28" s="24"/>
      <c r="T28" s="24"/>
      <c r="U28" s="24"/>
      <c r="AB28" s="5" t="e">
        <v>#N/A</v>
      </c>
      <c r="AG28" s="5" t="e">
        <v>#N/A</v>
      </c>
    </row>
    <row r="29" spans="1:33" x14ac:dyDescent="0.25">
      <c r="A29" s="6">
        <v>45432</v>
      </c>
      <c r="B29" s="5" t="s">
        <v>22</v>
      </c>
      <c r="C29" s="7">
        <v>3</v>
      </c>
      <c r="D29" s="7">
        <v>18</v>
      </c>
      <c r="E29" s="7">
        <v>30714979813</v>
      </c>
      <c r="F29" s="5" t="s">
        <v>36</v>
      </c>
      <c r="G29" s="7">
        <v>1</v>
      </c>
      <c r="H29" s="5" t="s">
        <v>21</v>
      </c>
      <c r="K29" s="8">
        <v>8424000</v>
      </c>
      <c r="L29" s="8">
        <f t="shared" si="0"/>
        <v>8424000</v>
      </c>
      <c r="N29" s="24"/>
      <c r="O29" s="24"/>
      <c r="P29" s="24"/>
      <c r="Q29" s="24"/>
      <c r="R29" s="24"/>
      <c r="S29" s="24"/>
      <c r="T29" s="24"/>
      <c r="U29" s="24"/>
    </row>
    <row r="30" spans="1:33" x14ac:dyDescent="0.25">
      <c r="A30" s="6">
        <v>45433</v>
      </c>
      <c r="B30" s="5" t="s">
        <v>37</v>
      </c>
      <c r="C30" s="7">
        <v>1</v>
      </c>
      <c r="D30" s="7">
        <v>7</v>
      </c>
      <c r="E30" s="7">
        <v>30501250305</v>
      </c>
      <c r="F30" s="5" t="s">
        <v>34</v>
      </c>
      <c r="G30" s="7">
        <v>1</v>
      </c>
      <c r="H30" s="5" t="s">
        <v>21</v>
      </c>
      <c r="I30" s="8">
        <v>120000000</v>
      </c>
      <c r="J30" s="8">
        <v>25200000</v>
      </c>
      <c r="K30" s="8">
        <v>145200000</v>
      </c>
      <c r="L30" s="8">
        <f t="shared" si="0"/>
        <v>145200000</v>
      </c>
      <c r="N30" s="24"/>
      <c r="O30" s="24"/>
      <c r="P30" s="24"/>
      <c r="Q30" s="24"/>
      <c r="R30" s="24"/>
      <c r="S30" s="24"/>
      <c r="T30" s="24"/>
      <c r="U30" s="24"/>
    </row>
    <row r="31" spans="1:33" x14ac:dyDescent="0.25">
      <c r="A31" s="6">
        <v>45441</v>
      </c>
      <c r="B31" s="5" t="s">
        <v>22</v>
      </c>
      <c r="C31" s="7">
        <v>3</v>
      </c>
      <c r="D31" s="7">
        <v>20</v>
      </c>
      <c r="E31" s="7">
        <v>20307262933</v>
      </c>
      <c r="F31" s="5" t="s">
        <v>38</v>
      </c>
      <c r="G31" s="5">
        <v>893.5</v>
      </c>
      <c r="H31" s="5" t="s">
        <v>27</v>
      </c>
      <c r="K31" s="8">
        <v>1000</v>
      </c>
      <c r="L31" s="8">
        <f t="shared" si="0"/>
        <v>893500</v>
      </c>
      <c r="N31" s="24"/>
      <c r="O31" s="24"/>
      <c r="P31" s="24"/>
      <c r="Q31" s="24"/>
      <c r="R31" s="24"/>
      <c r="S31" s="24"/>
      <c r="T31" s="24"/>
      <c r="U31" s="24"/>
      <c r="AB31" s="5" t="str" cm="1">
        <f t="array" ref="AB31:AB36">+_xldudf_AI_LIST("Dame el listado de los tipos de comprobantes",B2:B78)</f>
        <v>Factura A</v>
      </c>
    </row>
    <row r="32" spans="1:33" x14ac:dyDescent="0.25">
      <c r="A32" s="6">
        <v>45441</v>
      </c>
      <c r="B32" s="5" t="s">
        <v>22</v>
      </c>
      <c r="C32" s="7">
        <v>3</v>
      </c>
      <c r="D32" s="7">
        <v>19</v>
      </c>
      <c r="E32" s="7">
        <v>30714979813</v>
      </c>
      <c r="F32" s="5" t="s">
        <v>36</v>
      </c>
      <c r="G32" s="7">
        <v>1</v>
      </c>
      <c r="H32" s="5" t="s">
        <v>21</v>
      </c>
      <c r="K32" s="8">
        <v>8424000</v>
      </c>
      <c r="L32" s="8">
        <f t="shared" si="0"/>
        <v>8424000</v>
      </c>
      <c r="N32" s="24"/>
      <c r="O32" s="24"/>
      <c r="P32" s="24"/>
      <c r="Q32" s="24"/>
      <c r="R32" s="24"/>
      <c r="S32" s="24"/>
      <c r="T32" s="24"/>
      <c r="U32" s="24"/>
      <c r="X32" s="5" t="str" cm="1">
        <f t="array" ref="X32:X41">+_xldudf_AI_LIST("dame un listado de posibles slogans para una tienda de hamburguesas")</f>
        <v>Sabor que te hará sonreír</v>
      </c>
      <c r="AB32" s="5" t="str">
        <v>Factura de Exportación</v>
      </c>
    </row>
    <row r="33" spans="1:28" x14ac:dyDescent="0.25">
      <c r="A33" s="6">
        <v>45443</v>
      </c>
      <c r="B33" s="5" t="s">
        <v>19</v>
      </c>
      <c r="C33" s="7">
        <v>1</v>
      </c>
      <c r="D33" s="7">
        <v>12</v>
      </c>
      <c r="E33" s="7">
        <v>33707338119</v>
      </c>
      <c r="F33" s="5" t="s">
        <v>32</v>
      </c>
      <c r="G33" s="7">
        <v>1</v>
      </c>
      <c r="H33" s="5" t="s">
        <v>21</v>
      </c>
      <c r="I33" s="8">
        <v>1800000</v>
      </c>
      <c r="J33" s="8">
        <v>378000</v>
      </c>
      <c r="K33" s="8">
        <v>2178000</v>
      </c>
      <c r="L33" s="8">
        <f t="shared" si="0"/>
        <v>2178000</v>
      </c>
      <c r="N33" s="24"/>
      <c r="O33" s="24"/>
      <c r="P33" s="24"/>
      <c r="Q33" s="24"/>
      <c r="R33" s="24"/>
      <c r="S33" s="24"/>
      <c r="T33" s="24"/>
      <c r="U33" s="24"/>
      <c r="X33" s="5" t="str">
        <v>La mejor hamburguesa de la ciudad</v>
      </c>
      <c r="AB33" s="5" t="str">
        <v>Nota de Crédito por Operaciones con el Exterior</v>
      </c>
    </row>
    <row r="34" spans="1:28" x14ac:dyDescent="0.25">
      <c r="A34" s="6">
        <v>45450</v>
      </c>
      <c r="B34" s="5" t="s">
        <v>22</v>
      </c>
      <c r="C34" s="7">
        <v>3</v>
      </c>
      <c r="D34" s="7">
        <v>21</v>
      </c>
      <c r="E34" s="7">
        <v>30714979813</v>
      </c>
      <c r="F34" s="5" t="s">
        <v>36</v>
      </c>
      <c r="G34" s="7">
        <v>1</v>
      </c>
      <c r="H34" s="5" t="s">
        <v>21</v>
      </c>
      <c r="K34" s="8">
        <v>8424000</v>
      </c>
      <c r="L34" s="8">
        <f t="shared" si="0"/>
        <v>8424000</v>
      </c>
      <c r="N34" s="24"/>
      <c r="O34" s="24"/>
      <c r="P34" s="24"/>
      <c r="Q34" s="24"/>
      <c r="R34" s="24"/>
      <c r="S34" s="24"/>
      <c r="T34" s="24"/>
      <c r="U34" s="24"/>
      <c r="X34" s="5" t="str">
        <v>Donde cada bocado es una fiesta</v>
      </c>
      <c r="AB34" s="5" t="str">
        <v>Factura de Crédito electrónica MiPyMEs (FCE) A</v>
      </c>
    </row>
    <row r="35" spans="1:28" x14ac:dyDescent="0.25">
      <c r="A35" s="6">
        <v>45461</v>
      </c>
      <c r="B35" s="5" t="s">
        <v>19</v>
      </c>
      <c r="C35" s="7">
        <v>1</v>
      </c>
      <c r="D35" s="7">
        <v>13</v>
      </c>
      <c r="E35" s="7">
        <v>30709749850</v>
      </c>
      <c r="F35" s="5" t="s">
        <v>39</v>
      </c>
      <c r="G35" s="7">
        <v>1</v>
      </c>
      <c r="H35" s="5" t="s">
        <v>21</v>
      </c>
      <c r="I35" s="8">
        <v>1000000</v>
      </c>
      <c r="J35" s="8">
        <v>210000</v>
      </c>
      <c r="K35" s="8">
        <v>1210000</v>
      </c>
      <c r="L35" s="8">
        <f t="shared" si="0"/>
        <v>1210000</v>
      </c>
      <c r="N35" s="24"/>
      <c r="O35" s="24"/>
      <c r="P35" s="24"/>
      <c r="Q35" s="24"/>
      <c r="R35" s="24"/>
      <c r="S35" s="24"/>
      <c r="T35" s="24"/>
      <c r="U35" s="24"/>
      <c r="X35" s="5" t="str">
        <v>Hamburguesas que conquistan corazones</v>
      </c>
      <c r="AB35" s="5" t="str">
        <v>Nota de Crédito electrónica MiPyMEs (FCE) A</v>
      </c>
    </row>
    <row r="36" spans="1:28" x14ac:dyDescent="0.25">
      <c r="A36" s="6">
        <v>45461</v>
      </c>
      <c r="B36" s="5" t="s">
        <v>33</v>
      </c>
      <c r="C36" s="7">
        <v>1</v>
      </c>
      <c r="D36" s="7">
        <v>14</v>
      </c>
      <c r="E36" s="7">
        <v>30501250305</v>
      </c>
      <c r="F36" s="5" t="s">
        <v>34</v>
      </c>
      <c r="G36" s="7">
        <v>1</v>
      </c>
      <c r="H36" s="5" t="s">
        <v>21</v>
      </c>
      <c r="I36" s="8">
        <v>33876000</v>
      </c>
      <c r="J36" s="8">
        <v>7113960</v>
      </c>
      <c r="K36" s="8">
        <v>40989960</v>
      </c>
      <c r="L36" s="8">
        <f t="shared" si="0"/>
        <v>40989960</v>
      </c>
      <c r="N36" s="24"/>
      <c r="O36" s="24"/>
      <c r="P36" s="24"/>
      <c r="Q36" s="24"/>
      <c r="R36" s="24"/>
      <c r="S36" s="24"/>
      <c r="T36" s="24"/>
      <c r="U36" s="24"/>
      <c r="X36" s="5" t="str">
        <v>El paraíso de las hamburguesas</v>
      </c>
      <c r="AB36" s="5" t="str">
        <v>Nota de Crédito A</v>
      </c>
    </row>
    <row r="37" spans="1:28" x14ac:dyDescent="0.25">
      <c r="A37" s="6">
        <v>45474</v>
      </c>
      <c r="B37" s="5" t="s">
        <v>33</v>
      </c>
      <c r="C37" s="7">
        <v>1</v>
      </c>
      <c r="D37" s="7">
        <v>15</v>
      </c>
      <c r="E37" s="7">
        <v>30501250305</v>
      </c>
      <c r="F37" s="5" t="s">
        <v>34</v>
      </c>
      <c r="G37" s="7">
        <v>1</v>
      </c>
      <c r="H37" s="5" t="s">
        <v>21</v>
      </c>
      <c r="I37" s="8">
        <v>29586000</v>
      </c>
      <c r="J37" s="8">
        <v>6213060</v>
      </c>
      <c r="K37" s="8">
        <v>35799060</v>
      </c>
      <c r="L37" s="8">
        <f t="shared" si="0"/>
        <v>35799060</v>
      </c>
      <c r="N37" s="24"/>
      <c r="O37" s="24"/>
      <c r="P37" s="24"/>
      <c r="Q37" s="24"/>
      <c r="R37" s="24"/>
      <c r="S37" s="24"/>
      <c r="T37" s="24"/>
      <c r="U37" s="24"/>
      <c r="X37" s="5" t="str">
        <v>Tu antojo, nuestra pasión</v>
      </c>
    </row>
    <row r="38" spans="1:28" x14ac:dyDescent="0.25">
      <c r="A38" s="6">
        <v>45474</v>
      </c>
      <c r="B38" s="5" t="s">
        <v>37</v>
      </c>
      <c r="C38" s="7">
        <v>1</v>
      </c>
      <c r="D38" s="7">
        <v>8</v>
      </c>
      <c r="E38" s="7">
        <v>30501250305</v>
      </c>
      <c r="F38" s="5" t="s">
        <v>34</v>
      </c>
      <c r="G38" s="7">
        <v>1</v>
      </c>
      <c r="H38" s="5" t="s">
        <v>21</v>
      </c>
      <c r="I38" s="8">
        <v>15000000</v>
      </c>
      <c r="J38" s="8">
        <v>3150000</v>
      </c>
      <c r="K38" s="8">
        <v>18150000</v>
      </c>
      <c r="L38" s="8">
        <f t="shared" si="0"/>
        <v>18150000</v>
      </c>
      <c r="N38" s="24"/>
      <c r="O38" s="24"/>
      <c r="P38" s="24"/>
      <c r="Q38" s="24"/>
      <c r="R38" s="24"/>
      <c r="S38" s="24"/>
      <c r="T38" s="24"/>
      <c r="U38" s="24"/>
      <c r="X38" s="5" t="str">
        <v>Sazón que no se olvida</v>
      </c>
    </row>
    <row r="39" spans="1:28" x14ac:dyDescent="0.25">
      <c r="A39" s="6">
        <v>45488</v>
      </c>
      <c r="B39" s="5" t="s">
        <v>19</v>
      </c>
      <c r="C39" s="7">
        <v>1</v>
      </c>
      <c r="D39" s="7">
        <v>14</v>
      </c>
      <c r="E39" s="7">
        <v>30710439636</v>
      </c>
      <c r="F39" s="5" t="s">
        <v>40</v>
      </c>
      <c r="G39" s="7">
        <v>1</v>
      </c>
      <c r="H39" s="5" t="s">
        <v>21</v>
      </c>
      <c r="I39" s="8">
        <v>1701000</v>
      </c>
      <c r="J39" s="8">
        <v>357210</v>
      </c>
      <c r="K39" s="8">
        <v>2058210</v>
      </c>
      <c r="L39" s="8">
        <f t="shared" si="0"/>
        <v>2058210</v>
      </c>
      <c r="N39" s="24"/>
      <c r="O39" s="24"/>
      <c r="P39" s="24"/>
      <c r="Q39" s="24"/>
      <c r="R39" s="24"/>
      <c r="S39" s="24"/>
      <c r="T39" s="24"/>
      <c r="U39" s="24"/>
      <c r="X39" s="5" t="str">
        <v>Más que hamburguesas, una experiencia</v>
      </c>
    </row>
    <row r="40" spans="1:28" x14ac:dyDescent="0.25">
      <c r="A40" s="6">
        <v>45489</v>
      </c>
      <c r="B40" s="5" t="s">
        <v>33</v>
      </c>
      <c r="C40" s="7">
        <v>1</v>
      </c>
      <c r="D40" s="7">
        <v>16</v>
      </c>
      <c r="E40" s="7">
        <v>30501250305</v>
      </c>
      <c r="F40" s="5" t="s">
        <v>34</v>
      </c>
      <c r="G40" s="7">
        <v>1</v>
      </c>
      <c r="H40" s="5" t="s">
        <v>21</v>
      </c>
      <c r="I40" s="8">
        <v>41634000</v>
      </c>
      <c r="J40" s="8">
        <v>8743140</v>
      </c>
      <c r="K40" s="8">
        <v>50377140</v>
      </c>
      <c r="L40" s="8">
        <f t="shared" si="0"/>
        <v>50377140</v>
      </c>
      <c r="N40" s="24"/>
      <c r="O40" s="24"/>
      <c r="P40" s="24"/>
      <c r="Q40" s="24"/>
      <c r="R40" s="24"/>
      <c r="S40" s="24"/>
      <c r="T40" s="24"/>
      <c r="U40" s="24"/>
      <c r="X40" s="5" t="str">
        <v>El lugar donde los sueños se hacen hamburguesas</v>
      </c>
    </row>
    <row r="41" spans="1:28" x14ac:dyDescent="0.25">
      <c r="A41" s="6">
        <v>45489</v>
      </c>
      <c r="B41" s="5" t="s">
        <v>37</v>
      </c>
      <c r="C41" s="7">
        <v>1</v>
      </c>
      <c r="D41" s="7">
        <v>9</v>
      </c>
      <c r="E41" s="7">
        <v>30501250305</v>
      </c>
      <c r="F41" s="5" t="s">
        <v>34</v>
      </c>
      <c r="G41" s="7">
        <v>1</v>
      </c>
      <c r="H41" s="5" t="s">
        <v>21</v>
      </c>
      <c r="I41" s="8">
        <v>15000000</v>
      </c>
      <c r="J41" s="8">
        <v>3150000</v>
      </c>
      <c r="K41" s="8">
        <v>18150000</v>
      </c>
      <c r="L41" s="8">
        <f t="shared" si="0"/>
        <v>18150000</v>
      </c>
      <c r="X41" s="5" t="str">
        <v>Ven por la hamburguesa, quédate por el sabor</v>
      </c>
    </row>
    <row r="42" spans="1:28" x14ac:dyDescent="0.25">
      <c r="A42" s="6">
        <v>45505</v>
      </c>
      <c r="B42" s="5" t="s">
        <v>33</v>
      </c>
      <c r="C42" s="7">
        <v>1</v>
      </c>
      <c r="D42" s="7">
        <v>17</v>
      </c>
      <c r="E42" s="7">
        <v>30501250305</v>
      </c>
      <c r="F42" s="5" t="s">
        <v>34</v>
      </c>
      <c r="G42" s="7">
        <v>1</v>
      </c>
      <c r="H42" s="5" t="s">
        <v>21</v>
      </c>
      <c r="I42" s="8">
        <v>43083000</v>
      </c>
      <c r="J42" s="8">
        <v>9047430</v>
      </c>
      <c r="K42" s="8">
        <v>52130430</v>
      </c>
      <c r="L42" s="8">
        <f t="shared" si="0"/>
        <v>52130430</v>
      </c>
    </row>
    <row r="43" spans="1:28" x14ac:dyDescent="0.25">
      <c r="A43" s="6">
        <v>45505</v>
      </c>
      <c r="B43" s="5" t="s">
        <v>37</v>
      </c>
      <c r="C43" s="7">
        <v>1</v>
      </c>
      <c r="D43" s="7">
        <v>10</v>
      </c>
      <c r="E43" s="7">
        <v>30501250305</v>
      </c>
      <c r="F43" s="5" t="s">
        <v>34</v>
      </c>
      <c r="G43" s="7">
        <v>1</v>
      </c>
      <c r="H43" s="5" t="s">
        <v>21</v>
      </c>
      <c r="I43" s="8">
        <v>15000000</v>
      </c>
      <c r="J43" s="8">
        <v>3150000</v>
      </c>
      <c r="K43" s="8">
        <v>18150000</v>
      </c>
      <c r="L43" s="8">
        <f t="shared" si="0"/>
        <v>18150000</v>
      </c>
    </row>
    <row r="44" spans="1:28" x14ac:dyDescent="0.25">
      <c r="A44" s="6">
        <v>45509</v>
      </c>
      <c r="B44" s="5" t="s">
        <v>33</v>
      </c>
      <c r="C44" s="7">
        <v>1</v>
      </c>
      <c r="D44" s="7">
        <v>18</v>
      </c>
      <c r="E44" s="7">
        <v>30501250305</v>
      </c>
      <c r="F44" s="5" t="s">
        <v>34</v>
      </c>
      <c r="G44" s="7">
        <v>1</v>
      </c>
      <c r="H44" s="5" t="s">
        <v>21</v>
      </c>
      <c r="I44" s="8">
        <v>1392000</v>
      </c>
      <c r="J44" s="8">
        <v>292320</v>
      </c>
      <c r="K44" s="8">
        <v>1684320</v>
      </c>
      <c r="L44" s="8">
        <f t="shared" si="0"/>
        <v>1684320</v>
      </c>
    </row>
    <row r="45" spans="1:28" x14ac:dyDescent="0.25">
      <c r="A45" s="6">
        <v>45518</v>
      </c>
      <c r="B45" s="5" t="s">
        <v>19</v>
      </c>
      <c r="C45" s="7">
        <v>1</v>
      </c>
      <c r="D45" s="7">
        <v>15</v>
      </c>
      <c r="E45" s="7">
        <v>30714979813</v>
      </c>
      <c r="F45" s="5" t="s">
        <v>36</v>
      </c>
      <c r="G45" s="7">
        <v>1</v>
      </c>
      <c r="H45" s="5" t="s">
        <v>21</v>
      </c>
      <c r="I45" s="8">
        <v>4600000</v>
      </c>
      <c r="J45" s="8">
        <v>966000</v>
      </c>
      <c r="K45" s="8">
        <v>5566000</v>
      </c>
      <c r="L45" s="8">
        <f t="shared" si="0"/>
        <v>5566000</v>
      </c>
    </row>
    <row r="46" spans="1:28" x14ac:dyDescent="0.25">
      <c r="A46" s="6">
        <v>45519</v>
      </c>
      <c r="B46" s="5" t="s">
        <v>22</v>
      </c>
      <c r="C46" s="7">
        <v>3</v>
      </c>
      <c r="D46" s="7">
        <v>22</v>
      </c>
      <c r="E46" s="7">
        <v>30714979813</v>
      </c>
      <c r="F46" s="5" t="s">
        <v>36</v>
      </c>
      <c r="G46" s="7">
        <v>1</v>
      </c>
      <c r="H46" s="5" t="s">
        <v>21</v>
      </c>
      <c r="K46" s="8">
        <v>4400000</v>
      </c>
      <c r="L46" s="8">
        <f t="shared" si="0"/>
        <v>4400000</v>
      </c>
    </row>
    <row r="47" spans="1:28" x14ac:dyDescent="0.25">
      <c r="A47" s="6">
        <v>45520</v>
      </c>
      <c r="B47" s="5" t="s">
        <v>33</v>
      </c>
      <c r="C47" s="7">
        <v>1</v>
      </c>
      <c r="D47" s="7">
        <v>19</v>
      </c>
      <c r="E47" s="7">
        <v>30501250305</v>
      </c>
      <c r="F47" s="5" t="s">
        <v>34</v>
      </c>
      <c r="G47" s="7">
        <v>1</v>
      </c>
      <c r="H47" s="5" t="s">
        <v>21</v>
      </c>
      <c r="I47" s="8">
        <v>33360000</v>
      </c>
      <c r="J47" s="8">
        <v>7005600</v>
      </c>
      <c r="K47" s="8">
        <v>40365600</v>
      </c>
      <c r="L47" s="8">
        <f t="shared" si="0"/>
        <v>40365600</v>
      </c>
    </row>
    <row r="48" spans="1:28" x14ac:dyDescent="0.25">
      <c r="A48" s="6">
        <v>45520</v>
      </c>
      <c r="B48" s="5" t="s">
        <v>37</v>
      </c>
      <c r="C48" s="7">
        <v>1</v>
      </c>
      <c r="D48" s="7">
        <v>11</v>
      </c>
      <c r="E48" s="7">
        <v>30501250305</v>
      </c>
      <c r="F48" s="5" t="s">
        <v>34</v>
      </c>
      <c r="G48" s="7">
        <v>1</v>
      </c>
      <c r="H48" s="5" t="s">
        <v>21</v>
      </c>
      <c r="I48" s="8">
        <v>15000000</v>
      </c>
      <c r="J48" s="8">
        <v>3150000</v>
      </c>
      <c r="K48" s="8">
        <v>18150000</v>
      </c>
      <c r="L48" s="8">
        <f t="shared" si="0"/>
        <v>18150000</v>
      </c>
    </row>
    <row r="49" spans="1:12" x14ac:dyDescent="0.25">
      <c r="A49" s="6">
        <v>45523</v>
      </c>
      <c r="B49" s="5" t="s">
        <v>19</v>
      </c>
      <c r="C49" s="7">
        <v>1</v>
      </c>
      <c r="D49" s="7">
        <v>17</v>
      </c>
      <c r="E49" s="7">
        <v>30501250305</v>
      </c>
      <c r="F49" s="5" t="s">
        <v>34</v>
      </c>
      <c r="G49" s="7">
        <v>1</v>
      </c>
      <c r="H49" s="5" t="s">
        <v>21</v>
      </c>
      <c r="I49" s="8">
        <v>249292.43</v>
      </c>
      <c r="J49" s="8">
        <v>52351.41</v>
      </c>
      <c r="K49" s="8">
        <v>301643.84000000003</v>
      </c>
      <c r="L49" s="8">
        <f t="shared" si="0"/>
        <v>301643.84000000003</v>
      </c>
    </row>
    <row r="50" spans="1:12" x14ac:dyDescent="0.25">
      <c r="A50" s="6">
        <v>45523</v>
      </c>
      <c r="B50" s="5" t="s">
        <v>19</v>
      </c>
      <c r="C50" s="7">
        <v>1</v>
      </c>
      <c r="D50" s="7">
        <v>16</v>
      </c>
      <c r="E50" s="7">
        <v>30501250305</v>
      </c>
      <c r="F50" s="5" t="s">
        <v>34</v>
      </c>
      <c r="G50" s="7">
        <v>1</v>
      </c>
      <c r="H50" s="5" t="s">
        <v>21</v>
      </c>
      <c r="I50" s="8">
        <v>504122.24</v>
      </c>
      <c r="J50" s="8">
        <v>105865.67</v>
      </c>
      <c r="K50" s="8">
        <v>609987.9</v>
      </c>
      <c r="L50" s="8">
        <f t="shared" si="0"/>
        <v>609987.9</v>
      </c>
    </row>
    <row r="51" spans="1:12" x14ac:dyDescent="0.25">
      <c r="A51" s="6">
        <v>45523</v>
      </c>
      <c r="B51" s="5" t="s">
        <v>19</v>
      </c>
      <c r="C51" s="7">
        <v>1</v>
      </c>
      <c r="D51" s="7">
        <v>18</v>
      </c>
      <c r="E51" s="7">
        <v>30714979813</v>
      </c>
      <c r="F51" s="5" t="s">
        <v>36</v>
      </c>
      <c r="G51" s="7">
        <v>1</v>
      </c>
      <c r="H51" s="5" t="s">
        <v>21</v>
      </c>
      <c r="I51" s="8">
        <v>2300000</v>
      </c>
      <c r="J51" s="8">
        <v>483000</v>
      </c>
      <c r="K51" s="8">
        <v>2783000</v>
      </c>
      <c r="L51" s="8">
        <f t="shared" si="0"/>
        <v>2783000</v>
      </c>
    </row>
    <row r="52" spans="1:12" x14ac:dyDescent="0.25">
      <c r="A52" s="6">
        <v>45530</v>
      </c>
      <c r="B52" s="5" t="s">
        <v>33</v>
      </c>
      <c r="C52" s="7">
        <v>1</v>
      </c>
      <c r="D52" s="7">
        <v>20</v>
      </c>
      <c r="E52" s="7">
        <v>30501250305</v>
      </c>
      <c r="F52" s="5" t="s">
        <v>34</v>
      </c>
      <c r="G52" s="7">
        <v>1</v>
      </c>
      <c r="H52" s="5" t="s">
        <v>21</v>
      </c>
      <c r="I52" s="8">
        <v>1392000</v>
      </c>
      <c r="J52" s="8">
        <v>292320</v>
      </c>
      <c r="K52" s="8">
        <v>1684320</v>
      </c>
      <c r="L52" s="8">
        <f t="shared" si="0"/>
        <v>1684320</v>
      </c>
    </row>
    <row r="53" spans="1:12" x14ac:dyDescent="0.25">
      <c r="A53" s="6">
        <v>45533</v>
      </c>
      <c r="B53" s="5" t="s">
        <v>19</v>
      </c>
      <c r="C53" s="7">
        <v>1</v>
      </c>
      <c r="D53" s="7">
        <v>19</v>
      </c>
      <c r="E53" s="7">
        <v>30595793404</v>
      </c>
      <c r="F53" s="5" t="s">
        <v>41</v>
      </c>
      <c r="G53" s="7">
        <v>1</v>
      </c>
      <c r="H53" s="5" t="s">
        <v>21</v>
      </c>
      <c r="I53" s="8">
        <v>3036000</v>
      </c>
      <c r="J53" s="8">
        <v>637560</v>
      </c>
      <c r="K53" s="8">
        <v>3673560</v>
      </c>
      <c r="L53" s="8">
        <f t="shared" si="0"/>
        <v>3673560</v>
      </c>
    </row>
    <row r="54" spans="1:12" x14ac:dyDescent="0.25">
      <c r="A54" s="6">
        <v>45536</v>
      </c>
      <c r="B54" s="5" t="s">
        <v>33</v>
      </c>
      <c r="C54" s="7">
        <v>1</v>
      </c>
      <c r="D54" s="7">
        <v>21</v>
      </c>
      <c r="E54" s="7">
        <v>30501250305</v>
      </c>
      <c r="F54" s="5" t="s">
        <v>34</v>
      </c>
      <c r="G54" s="7">
        <v>1</v>
      </c>
      <c r="H54" s="5" t="s">
        <v>21</v>
      </c>
      <c r="I54" s="8">
        <v>36210000</v>
      </c>
      <c r="J54" s="8">
        <v>7604100</v>
      </c>
      <c r="K54" s="8">
        <v>43814100</v>
      </c>
      <c r="L54" s="8">
        <f t="shared" si="0"/>
        <v>43814100</v>
      </c>
    </row>
    <row r="55" spans="1:12" x14ac:dyDescent="0.25">
      <c r="A55" s="6">
        <v>45536</v>
      </c>
      <c r="B55" s="5" t="s">
        <v>37</v>
      </c>
      <c r="C55" s="7">
        <v>1</v>
      </c>
      <c r="D55" s="7">
        <v>12</v>
      </c>
      <c r="E55" s="7">
        <v>30501250305</v>
      </c>
      <c r="F55" s="5" t="s">
        <v>34</v>
      </c>
      <c r="G55" s="7">
        <v>1</v>
      </c>
      <c r="H55" s="5" t="s">
        <v>21</v>
      </c>
      <c r="I55" s="8">
        <v>15000000</v>
      </c>
      <c r="J55" s="8">
        <v>3150000</v>
      </c>
      <c r="K55" s="8">
        <v>18150000</v>
      </c>
      <c r="L55" s="8">
        <f t="shared" si="0"/>
        <v>18150000</v>
      </c>
    </row>
    <row r="56" spans="1:12" x14ac:dyDescent="0.25">
      <c r="A56" s="6">
        <v>45551</v>
      </c>
      <c r="B56" s="5" t="s">
        <v>33</v>
      </c>
      <c r="C56" s="7">
        <v>1</v>
      </c>
      <c r="D56" s="7">
        <v>22</v>
      </c>
      <c r="E56" s="7">
        <v>30501250305</v>
      </c>
      <c r="F56" s="5" t="s">
        <v>34</v>
      </c>
      <c r="G56" s="7">
        <v>1</v>
      </c>
      <c r="H56" s="5" t="s">
        <v>21</v>
      </c>
      <c r="I56" s="8">
        <v>42321000</v>
      </c>
      <c r="J56" s="8">
        <v>8887410</v>
      </c>
      <c r="K56" s="8">
        <v>51208410</v>
      </c>
      <c r="L56" s="8">
        <f t="shared" si="0"/>
        <v>51208410</v>
      </c>
    </row>
    <row r="57" spans="1:12" x14ac:dyDescent="0.25">
      <c r="A57" s="6">
        <v>45551</v>
      </c>
      <c r="B57" s="5" t="s">
        <v>37</v>
      </c>
      <c r="C57" s="7">
        <v>1</v>
      </c>
      <c r="D57" s="7">
        <v>13</v>
      </c>
      <c r="E57" s="7">
        <v>30501250305</v>
      </c>
      <c r="F57" s="5" t="s">
        <v>34</v>
      </c>
      <c r="G57" s="7">
        <v>1</v>
      </c>
      <c r="H57" s="5" t="s">
        <v>21</v>
      </c>
      <c r="I57" s="8">
        <v>15000000</v>
      </c>
      <c r="J57" s="8">
        <v>3150000</v>
      </c>
      <c r="K57" s="8">
        <v>18150000</v>
      </c>
      <c r="L57" s="8">
        <f t="shared" si="0"/>
        <v>18150000</v>
      </c>
    </row>
    <row r="58" spans="1:12" x14ac:dyDescent="0.25">
      <c r="A58" s="6">
        <v>45554</v>
      </c>
      <c r="B58" s="5" t="s">
        <v>22</v>
      </c>
      <c r="C58" s="7">
        <v>3</v>
      </c>
      <c r="D58" s="7">
        <v>23</v>
      </c>
      <c r="E58" s="7">
        <v>30714979813</v>
      </c>
      <c r="F58" s="5" t="s">
        <v>36</v>
      </c>
      <c r="G58" s="7">
        <v>1</v>
      </c>
      <c r="H58" s="5" t="s">
        <v>21</v>
      </c>
      <c r="K58" s="8">
        <v>1900000</v>
      </c>
      <c r="L58" s="8">
        <f t="shared" si="0"/>
        <v>1900000</v>
      </c>
    </row>
    <row r="59" spans="1:12" x14ac:dyDescent="0.25">
      <c r="A59" s="6">
        <v>45558</v>
      </c>
      <c r="B59" s="5" t="s">
        <v>19</v>
      </c>
      <c r="C59" s="7">
        <v>1</v>
      </c>
      <c r="D59" s="7">
        <v>20</v>
      </c>
      <c r="E59" s="7">
        <v>30595793404</v>
      </c>
      <c r="F59" s="5" t="s">
        <v>41</v>
      </c>
      <c r="G59" s="7">
        <v>1</v>
      </c>
      <c r="H59" s="5" t="s">
        <v>21</v>
      </c>
      <c r="I59" s="8">
        <v>5934000</v>
      </c>
      <c r="J59" s="8">
        <v>1246140</v>
      </c>
      <c r="K59" s="8">
        <v>7180140</v>
      </c>
      <c r="L59" s="8">
        <f t="shared" si="0"/>
        <v>7180140</v>
      </c>
    </row>
    <row r="60" spans="1:12" x14ac:dyDescent="0.25">
      <c r="A60" s="6">
        <v>45558</v>
      </c>
      <c r="B60" s="5" t="s">
        <v>22</v>
      </c>
      <c r="C60" s="7">
        <v>3</v>
      </c>
      <c r="D60" s="7">
        <v>24</v>
      </c>
      <c r="E60" s="7">
        <v>30714979813</v>
      </c>
      <c r="F60" s="5" t="s">
        <v>36</v>
      </c>
      <c r="G60" s="7">
        <v>1</v>
      </c>
      <c r="H60" s="5" t="s">
        <v>21</v>
      </c>
      <c r="K60" s="8">
        <v>4708000</v>
      </c>
      <c r="L60" s="8">
        <f t="shared" si="0"/>
        <v>4708000</v>
      </c>
    </row>
    <row r="61" spans="1:12" x14ac:dyDescent="0.25">
      <c r="A61" s="6">
        <v>45566</v>
      </c>
      <c r="B61" s="5" t="s">
        <v>33</v>
      </c>
      <c r="C61" s="7">
        <v>1</v>
      </c>
      <c r="D61" s="7">
        <v>23</v>
      </c>
      <c r="E61" s="7">
        <v>30501250305</v>
      </c>
      <c r="F61" s="5" t="s">
        <v>34</v>
      </c>
      <c r="G61" s="7">
        <v>1</v>
      </c>
      <c r="H61" s="5" t="s">
        <v>21</v>
      </c>
      <c r="I61" s="8">
        <v>40479000</v>
      </c>
      <c r="J61" s="8">
        <v>8500590</v>
      </c>
      <c r="K61" s="8">
        <v>48979590</v>
      </c>
      <c r="L61" s="8">
        <f t="shared" si="0"/>
        <v>48979590</v>
      </c>
    </row>
    <row r="62" spans="1:12" x14ac:dyDescent="0.25">
      <c r="A62" s="6">
        <v>45566</v>
      </c>
      <c r="B62" s="5" t="s">
        <v>37</v>
      </c>
      <c r="C62" s="7">
        <v>1</v>
      </c>
      <c r="D62" s="7">
        <v>14</v>
      </c>
      <c r="E62" s="7">
        <v>30501250305</v>
      </c>
      <c r="F62" s="5" t="s">
        <v>34</v>
      </c>
      <c r="G62" s="7">
        <v>1</v>
      </c>
      <c r="H62" s="5" t="s">
        <v>21</v>
      </c>
      <c r="I62" s="8">
        <v>15000000</v>
      </c>
      <c r="J62" s="8">
        <v>3150000</v>
      </c>
      <c r="K62" s="8">
        <v>18150000</v>
      </c>
      <c r="L62" s="8">
        <f t="shared" si="0"/>
        <v>18150000</v>
      </c>
    </row>
    <row r="63" spans="1:12" x14ac:dyDescent="0.25">
      <c r="A63" s="6">
        <v>45568</v>
      </c>
      <c r="B63" s="5" t="s">
        <v>22</v>
      </c>
      <c r="C63" s="7">
        <v>3</v>
      </c>
      <c r="D63" s="7">
        <v>25</v>
      </c>
      <c r="E63" s="7">
        <v>30714979813</v>
      </c>
      <c r="F63" s="5" t="s">
        <v>36</v>
      </c>
      <c r="G63" s="7">
        <v>1</v>
      </c>
      <c r="H63" s="5" t="s">
        <v>21</v>
      </c>
      <c r="K63" s="8">
        <v>2808000</v>
      </c>
      <c r="L63" s="8">
        <f t="shared" si="0"/>
        <v>2808000</v>
      </c>
    </row>
    <row r="64" spans="1:12" x14ac:dyDescent="0.25">
      <c r="A64" s="6">
        <v>45572</v>
      </c>
      <c r="B64" s="5" t="s">
        <v>19</v>
      </c>
      <c r="C64" s="7">
        <v>1</v>
      </c>
      <c r="D64" s="7">
        <v>21</v>
      </c>
      <c r="E64" s="7">
        <v>30595793404</v>
      </c>
      <c r="F64" s="5" t="s">
        <v>41</v>
      </c>
      <c r="G64" s="7">
        <v>1</v>
      </c>
      <c r="H64" s="5" t="s">
        <v>21</v>
      </c>
      <c r="I64" s="8">
        <v>2622000</v>
      </c>
      <c r="J64" s="8">
        <v>550620</v>
      </c>
      <c r="K64" s="8">
        <v>3172620</v>
      </c>
      <c r="L64" s="8">
        <f t="shared" si="0"/>
        <v>3172620</v>
      </c>
    </row>
    <row r="65" spans="1:12" x14ac:dyDescent="0.25">
      <c r="A65" s="6">
        <v>45572</v>
      </c>
      <c r="B65" s="5" t="s">
        <v>22</v>
      </c>
      <c r="C65" s="7">
        <v>3</v>
      </c>
      <c r="D65" s="7">
        <v>26</v>
      </c>
      <c r="E65" s="7">
        <v>30714979813</v>
      </c>
      <c r="F65" s="5" t="s">
        <v>36</v>
      </c>
      <c r="G65" s="7">
        <v>1</v>
      </c>
      <c r="H65" s="5" t="s">
        <v>21</v>
      </c>
      <c r="K65" s="8">
        <v>2808000</v>
      </c>
      <c r="L65" s="8">
        <f t="shared" si="0"/>
        <v>2808000</v>
      </c>
    </row>
    <row r="66" spans="1:12" x14ac:dyDescent="0.25">
      <c r="A66" s="6">
        <v>45582</v>
      </c>
      <c r="B66" s="5" t="s">
        <v>33</v>
      </c>
      <c r="C66" s="7">
        <v>1</v>
      </c>
      <c r="D66" s="7">
        <v>24</v>
      </c>
      <c r="E66" s="7">
        <v>30501250305</v>
      </c>
      <c r="F66" s="5" t="s">
        <v>34</v>
      </c>
      <c r="G66" s="7">
        <v>1</v>
      </c>
      <c r="H66" s="5" t="s">
        <v>21</v>
      </c>
      <c r="I66" s="8">
        <v>27522000</v>
      </c>
      <c r="J66" s="8">
        <v>5779620</v>
      </c>
      <c r="K66" s="8">
        <v>33301620</v>
      </c>
      <c r="L66" s="8">
        <f t="shared" si="0"/>
        <v>33301620</v>
      </c>
    </row>
    <row r="67" spans="1:12" x14ac:dyDescent="0.25">
      <c r="A67" s="6">
        <v>45582</v>
      </c>
      <c r="B67" s="5" t="s">
        <v>37</v>
      </c>
      <c r="C67" s="7">
        <v>1</v>
      </c>
      <c r="D67" s="7">
        <v>15</v>
      </c>
      <c r="E67" s="7">
        <v>30501250305</v>
      </c>
      <c r="F67" s="5" t="s">
        <v>34</v>
      </c>
      <c r="G67" s="7">
        <v>1</v>
      </c>
      <c r="H67" s="5" t="s">
        <v>21</v>
      </c>
      <c r="I67" s="8">
        <v>15000000</v>
      </c>
      <c r="J67" s="8">
        <v>3150000</v>
      </c>
      <c r="K67" s="8">
        <v>18150000</v>
      </c>
      <c r="L67" s="8">
        <f t="shared" ref="L67:L78" si="1">+K67*G67</f>
        <v>18150000</v>
      </c>
    </row>
    <row r="68" spans="1:12" x14ac:dyDescent="0.25">
      <c r="A68" s="6">
        <v>45597</v>
      </c>
      <c r="B68" s="5" t="s">
        <v>19</v>
      </c>
      <c r="C68" s="7">
        <v>1</v>
      </c>
      <c r="D68" s="7">
        <v>22</v>
      </c>
      <c r="E68" s="7">
        <v>30595793404</v>
      </c>
      <c r="F68" s="5" t="s">
        <v>41</v>
      </c>
      <c r="G68" s="7">
        <v>1</v>
      </c>
      <c r="H68" s="5" t="s">
        <v>21</v>
      </c>
      <c r="I68" s="8">
        <v>3174000</v>
      </c>
      <c r="J68" s="8">
        <v>666540</v>
      </c>
      <c r="K68" s="8">
        <v>3840540</v>
      </c>
      <c r="L68" s="8">
        <f t="shared" si="1"/>
        <v>3840540</v>
      </c>
    </row>
    <row r="69" spans="1:12" x14ac:dyDescent="0.25">
      <c r="A69" s="6">
        <v>45597</v>
      </c>
      <c r="B69" s="5" t="s">
        <v>33</v>
      </c>
      <c r="C69" s="7">
        <v>1</v>
      </c>
      <c r="D69" s="7">
        <v>25</v>
      </c>
      <c r="E69" s="7">
        <v>30501250305</v>
      </c>
      <c r="F69" s="5" t="s">
        <v>34</v>
      </c>
      <c r="G69" s="7">
        <v>1</v>
      </c>
      <c r="H69" s="5" t="s">
        <v>21</v>
      </c>
      <c r="I69" s="8">
        <v>23596000</v>
      </c>
      <c r="J69" s="8">
        <v>4955160</v>
      </c>
      <c r="K69" s="8">
        <v>28551160</v>
      </c>
      <c r="L69" s="8">
        <f t="shared" si="1"/>
        <v>28551160</v>
      </c>
    </row>
    <row r="70" spans="1:12" x14ac:dyDescent="0.25">
      <c r="A70" s="6">
        <v>45598</v>
      </c>
      <c r="B70" s="5" t="s">
        <v>37</v>
      </c>
      <c r="C70" s="7">
        <v>1</v>
      </c>
      <c r="D70" s="7">
        <v>16</v>
      </c>
      <c r="E70" s="7">
        <v>30501250305</v>
      </c>
      <c r="F70" s="5" t="s">
        <v>34</v>
      </c>
      <c r="G70" s="7">
        <v>1</v>
      </c>
      <c r="H70" s="5" t="s">
        <v>21</v>
      </c>
      <c r="I70" s="8">
        <v>70000</v>
      </c>
      <c r="J70" s="8">
        <v>14700</v>
      </c>
      <c r="K70" s="8">
        <v>84700</v>
      </c>
      <c r="L70" s="8">
        <f t="shared" si="1"/>
        <v>84700</v>
      </c>
    </row>
    <row r="71" spans="1:12" x14ac:dyDescent="0.25">
      <c r="A71" s="6">
        <v>45602</v>
      </c>
      <c r="B71" s="5" t="s">
        <v>19</v>
      </c>
      <c r="C71" s="7">
        <v>1</v>
      </c>
      <c r="D71" s="7">
        <v>23</v>
      </c>
      <c r="E71" s="7">
        <v>30718306686</v>
      </c>
      <c r="F71" s="5" t="s">
        <v>42</v>
      </c>
      <c r="G71" s="7">
        <v>1</v>
      </c>
      <c r="H71" s="5" t="s">
        <v>21</v>
      </c>
      <c r="I71" s="8">
        <v>822563</v>
      </c>
      <c r="J71" s="8">
        <v>172738.23</v>
      </c>
      <c r="K71" s="8">
        <v>995301.23</v>
      </c>
      <c r="L71" s="8">
        <f t="shared" si="1"/>
        <v>995301.23</v>
      </c>
    </row>
    <row r="72" spans="1:12" x14ac:dyDescent="0.25">
      <c r="A72" s="6">
        <v>45603</v>
      </c>
      <c r="B72" s="5" t="s">
        <v>19</v>
      </c>
      <c r="C72" s="7">
        <v>1</v>
      </c>
      <c r="D72" s="7">
        <v>24</v>
      </c>
      <c r="E72" s="7">
        <v>30718306686</v>
      </c>
      <c r="F72" s="5" t="s">
        <v>42</v>
      </c>
      <c r="G72" s="7">
        <v>1</v>
      </c>
      <c r="H72" s="5" t="s">
        <v>21</v>
      </c>
      <c r="I72" s="8">
        <v>872924</v>
      </c>
      <c r="J72" s="8">
        <v>183314.04</v>
      </c>
      <c r="K72" s="8">
        <v>1056238.04</v>
      </c>
      <c r="L72" s="8">
        <f t="shared" si="1"/>
        <v>1056238.04</v>
      </c>
    </row>
    <row r="73" spans="1:12" x14ac:dyDescent="0.25">
      <c r="A73" s="6">
        <v>45603</v>
      </c>
      <c r="B73" s="5" t="s">
        <v>43</v>
      </c>
      <c r="C73" s="7">
        <v>1</v>
      </c>
      <c r="D73" s="7">
        <v>1</v>
      </c>
      <c r="E73" s="7">
        <v>30718306686</v>
      </c>
      <c r="F73" s="5" t="s">
        <v>42</v>
      </c>
      <c r="G73" s="7">
        <v>1</v>
      </c>
      <c r="H73" s="5" t="s">
        <v>21</v>
      </c>
      <c r="I73" s="8">
        <v>822563</v>
      </c>
      <c r="J73" s="8">
        <v>172738.23</v>
      </c>
      <c r="K73" s="8">
        <v>995301.23</v>
      </c>
      <c r="L73" s="8">
        <f t="shared" si="1"/>
        <v>995301.23</v>
      </c>
    </row>
    <row r="74" spans="1:12" x14ac:dyDescent="0.25">
      <c r="A74" s="6">
        <v>45612</v>
      </c>
      <c r="B74" s="5" t="s">
        <v>33</v>
      </c>
      <c r="C74" s="7">
        <v>1</v>
      </c>
      <c r="D74" s="7">
        <v>26</v>
      </c>
      <c r="E74" s="7">
        <v>30501250305</v>
      </c>
      <c r="F74" s="5" t="s">
        <v>34</v>
      </c>
      <c r="G74" s="7">
        <v>1</v>
      </c>
      <c r="H74" s="5" t="s">
        <v>21</v>
      </c>
      <c r="I74" s="8">
        <v>9933000</v>
      </c>
      <c r="J74" s="8">
        <v>2085930</v>
      </c>
      <c r="K74" s="8">
        <v>12018930</v>
      </c>
      <c r="L74" s="8">
        <f t="shared" si="1"/>
        <v>12018930</v>
      </c>
    </row>
    <row r="75" spans="1:12" x14ac:dyDescent="0.25">
      <c r="A75" s="6">
        <v>45615</v>
      </c>
      <c r="B75" s="5" t="s">
        <v>37</v>
      </c>
      <c r="C75" s="7">
        <v>1</v>
      </c>
      <c r="D75" s="7">
        <v>17</v>
      </c>
      <c r="E75" s="7">
        <v>30501250305</v>
      </c>
      <c r="F75" s="5" t="s">
        <v>34</v>
      </c>
      <c r="G75" s="7">
        <v>1</v>
      </c>
      <c r="H75" s="5" t="s">
        <v>21</v>
      </c>
      <c r="I75" s="8">
        <v>1392000</v>
      </c>
      <c r="J75" s="8">
        <v>292320</v>
      </c>
      <c r="K75" s="8">
        <v>1684320</v>
      </c>
      <c r="L75" s="8">
        <f t="shared" si="1"/>
        <v>1684320</v>
      </c>
    </row>
    <row r="76" spans="1:12" x14ac:dyDescent="0.25">
      <c r="A76" s="6">
        <v>45626</v>
      </c>
      <c r="B76" s="5" t="s">
        <v>33</v>
      </c>
      <c r="C76" s="7">
        <v>1</v>
      </c>
      <c r="D76" s="7">
        <v>27</v>
      </c>
      <c r="E76" s="7">
        <v>30501250305</v>
      </c>
      <c r="F76" s="5" t="s">
        <v>34</v>
      </c>
      <c r="G76" s="7">
        <v>1</v>
      </c>
      <c r="H76" s="5" t="s">
        <v>21</v>
      </c>
      <c r="I76" s="8">
        <v>6978000</v>
      </c>
      <c r="J76" s="8">
        <v>1465380</v>
      </c>
      <c r="K76" s="8">
        <v>8443380</v>
      </c>
      <c r="L76" s="8">
        <f t="shared" si="1"/>
        <v>8443380</v>
      </c>
    </row>
    <row r="77" spans="1:12" x14ac:dyDescent="0.25">
      <c r="A77" s="6">
        <v>45628</v>
      </c>
      <c r="B77" s="5" t="s">
        <v>19</v>
      </c>
      <c r="C77" s="7">
        <v>1</v>
      </c>
      <c r="D77" s="7">
        <v>25</v>
      </c>
      <c r="E77" s="7">
        <v>20286638059</v>
      </c>
      <c r="F77" s="5" t="s">
        <v>44</v>
      </c>
      <c r="G77" s="7">
        <v>1</v>
      </c>
      <c r="H77" s="5" t="s">
        <v>21</v>
      </c>
      <c r="I77" s="8">
        <v>568480</v>
      </c>
      <c r="J77" s="8">
        <v>119380.8</v>
      </c>
      <c r="K77" s="8">
        <v>687860.8</v>
      </c>
      <c r="L77" s="8">
        <f t="shared" si="1"/>
        <v>687860.8</v>
      </c>
    </row>
    <row r="78" spans="1:12" x14ac:dyDescent="0.25">
      <c r="A78" s="6">
        <v>45635</v>
      </c>
      <c r="B78" s="5" t="s">
        <v>19</v>
      </c>
      <c r="C78" s="7">
        <v>1</v>
      </c>
      <c r="D78" s="7">
        <v>26</v>
      </c>
      <c r="E78" s="7">
        <v>20286638059</v>
      </c>
      <c r="F78" s="5" t="s">
        <v>44</v>
      </c>
      <c r="G78" s="7">
        <v>1</v>
      </c>
      <c r="H78" s="5" t="s">
        <v>21</v>
      </c>
      <c r="I78" s="8">
        <v>500000</v>
      </c>
      <c r="J78" s="8">
        <v>105000</v>
      </c>
      <c r="K78" s="8">
        <v>605000</v>
      </c>
      <c r="L78" s="8">
        <f t="shared" si="1"/>
        <v>605000</v>
      </c>
    </row>
  </sheetData>
  <mergeCells count="2">
    <mergeCell ref="N3:Q3"/>
    <mergeCell ref="N7:U4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C8010-3B78-4C95-BBB3-3C24816AECEF}">
  <dimension ref="A1:M11"/>
  <sheetViews>
    <sheetView workbookViewId="0">
      <selection activeCell="K14" sqref="K14"/>
    </sheetView>
  </sheetViews>
  <sheetFormatPr baseColWidth="10" defaultRowHeight="15" x14ac:dyDescent="0.25"/>
  <cols>
    <col min="1" max="1" width="14.5703125" bestFit="1" customWidth="1"/>
    <col min="8" max="8" width="14.5703125" bestFit="1" customWidth="1"/>
    <col min="10" max="10" width="14.5703125" bestFit="1" customWidth="1"/>
  </cols>
  <sheetData>
    <row r="1" spans="1:13" x14ac:dyDescent="0.25">
      <c r="A1" s="11" t="s">
        <v>47</v>
      </c>
      <c r="H1" s="11" t="s">
        <v>48</v>
      </c>
      <c r="M1" t="s">
        <v>49</v>
      </c>
    </row>
    <row r="2" spans="1:13" x14ac:dyDescent="0.25">
      <c r="A2" t="str" cm="1">
        <f t="array" ref="A2:A11">+_xldudf_AI_LIST("Dame 10 frase de negocios en ingles")</f>
        <v>Time is money.</v>
      </c>
      <c r="H2" t="str" cm="1">
        <f t="array" ref="H2">+_xldudf_AI_TRANSLATE(A2,"Spanish")</f>
        <v>El tiempo es dinero.</v>
      </c>
      <c r="M2" t="s">
        <v>50</v>
      </c>
    </row>
    <row r="3" spans="1:13" x14ac:dyDescent="0.25">
      <c r="A3" t="str">
        <v>Think outside the box.</v>
      </c>
      <c r="H3" t="str" cm="1">
        <f t="array" ref="H3">+_xldudf_AI_TRANSLATE(A3,"Spanish")</f>
        <v>Piensa fuera de la caja.</v>
      </c>
    </row>
    <row r="4" spans="1:13" x14ac:dyDescent="0.25">
      <c r="A4" t="str">
        <v>The customer is always right.</v>
      </c>
      <c r="H4" t="str" cm="1">
        <f t="array" ref="H4">+_xldudf_AI_TRANSLATE(A4,"Spanish")</f>
        <v>El cliente siempre tiene la razón.</v>
      </c>
    </row>
    <row r="5" spans="1:13" x14ac:dyDescent="0.25">
      <c r="A5" t="str">
        <v>There's no such thing as a free lunch.</v>
      </c>
      <c r="H5" t="str" cm="1">
        <f t="array" ref="H5">+_xldudf_AI_TRANSLATE(A5,"Spanish")</f>
        <v>No hay tal cosa como un almuerzo gratis.</v>
      </c>
    </row>
    <row r="6" spans="1:13" x14ac:dyDescent="0.25">
      <c r="A6" t="str">
        <v>Failing to plan is planning to fail.</v>
      </c>
      <c r="H6" t="str" cm="1">
        <f t="array" ref="H6">+_xldudf_AI_TRANSLATE(A6,"Spanish")</f>
        <v>No planear es planear para fracasar.</v>
      </c>
    </row>
    <row r="7" spans="1:13" x14ac:dyDescent="0.25">
      <c r="A7" t="str">
        <v>You miss 100% of the shots you don't take.</v>
      </c>
      <c r="H7" t="str" cm="1">
        <f t="array" ref="H7">+_xldudf_AI_TRANSLATE(A7,"Spanish")</f>
        <v>Fallaste el 100% de los tiros que no tomas.</v>
      </c>
    </row>
    <row r="8" spans="1:13" x14ac:dyDescent="0.25">
      <c r="A8" t="str">
        <v>Success usually comes to those who are too busy to be looking for it.</v>
      </c>
      <c r="H8" t="str" cm="1">
        <f t="array" ref="H8">+_xldudf_AI_TRANSLATE(A8,"Spanish")</f>
        <v>El éxito generalmente llega a aquellos que están demasiado ocupados para buscarlo.</v>
      </c>
    </row>
    <row r="9" spans="1:13" x14ac:dyDescent="0.25">
      <c r="A9" t="str">
        <v>Don't put all your eggs in one basket.</v>
      </c>
      <c r="H9" t="str" cm="1">
        <f t="array" ref="H9">+_xldudf_AI_TRANSLATE(A9,"Spanish")</f>
        <v>No pongas todos tus huevos en una sola canasta.</v>
      </c>
    </row>
    <row r="10" spans="1:13" x14ac:dyDescent="0.25">
      <c r="A10" t="str">
        <v>A penny saved is a penny earned.</v>
      </c>
      <c r="H10" t="str" cm="1">
        <f t="array" ref="H10">+_xldudf_AI_TRANSLATE(A10,"Spanish")</f>
        <v>Un centavo ahorrado es un centavo ganado.</v>
      </c>
    </row>
    <row r="11" spans="1:13" x14ac:dyDescent="0.25">
      <c r="A11" t="str">
        <v>Opportunities don't happen, you create them.</v>
      </c>
      <c r="H11" t="str" cm="1">
        <f t="array" ref="H11">+_xldudf_AI_TRANSLATE(A11,"Spanish")</f>
        <v>Las oportunidades no ocurren, las creas.</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CF18E-DE8E-43B9-AF5A-8F6A3160E1D8}">
  <dimension ref="A1:K11"/>
  <sheetViews>
    <sheetView workbookViewId="0">
      <selection activeCell="F13" sqref="F13"/>
    </sheetView>
  </sheetViews>
  <sheetFormatPr baseColWidth="10" defaultRowHeight="15" x14ac:dyDescent="0.25"/>
  <cols>
    <col min="1" max="1" width="67" bestFit="1" customWidth="1"/>
    <col min="3" max="6" width="14.5703125" bestFit="1" customWidth="1"/>
  </cols>
  <sheetData>
    <row r="1" spans="1:11" x14ac:dyDescent="0.25">
      <c r="A1" s="11" t="s">
        <v>62</v>
      </c>
      <c r="C1" t="s">
        <v>66</v>
      </c>
      <c r="D1" t="s">
        <v>63</v>
      </c>
      <c r="E1" t="s">
        <v>64</v>
      </c>
      <c r="F1" t="s">
        <v>65</v>
      </c>
      <c r="H1" t="s">
        <v>66</v>
      </c>
      <c r="I1" t="s">
        <v>63</v>
      </c>
      <c r="J1" t="s">
        <v>64</v>
      </c>
      <c r="K1" t="s">
        <v>65</v>
      </c>
    </row>
    <row r="2" spans="1:11" x14ac:dyDescent="0.25">
      <c r="A2" t="s">
        <v>52</v>
      </c>
      <c r="C2" t="str" cm="1">
        <f t="array" ref="C2">+_xldudf_AI_EXTRACT($A2,C$1)</f>
        <v>Juan</v>
      </c>
      <c r="D2" t="str" cm="1">
        <f t="array" ref="D2">+_xldudf_AI_EXTRACT($A2,D$1)</f>
        <v>Perez</v>
      </c>
      <c r="E2" t="str" cm="1">
        <f t="array" ref="E2">+_xldudf_AI_EXTRACT($A2,E$1)</f>
        <v>Jujuy</v>
      </c>
      <c r="F2" t="str" cm="1">
        <f t="array" ref="F2">+_xldudf_AI_EXTRACT($A2,F$1)</f>
        <v>3884389233</v>
      </c>
      <c r="H2" t="str" cm="1">
        <f t="array" ref="H2">+_xldudf_AI_EXTRACT($A2,H$1)</f>
        <v>Juan</v>
      </c>
      <c r="I2" t="str" cm="1">
        <f t="array" ref="I2">+_xldudf_AI_EXTRACT($A2,I$1)</f>
        <v>Perez</v>
      </c>
      <c r="J2" t="str" cm="1">
        <f t="array" ref="J2">+_xldudf_AI_EXTRACT($A2,J$1)</f>
        <v>Jujuy</v>
      </c>
      <c r="K2" t="str" cm="1">
        <f t="array" ref="K2">+_xldudf_AI_EXTRACT($A2,K$1)</f>
        <v>3884389233</v>
      </c>
    </row>
    <row r="3" spans="1:11" x14ac:dyDescent="0.25">
      <c r="A3" t="s">
        <v>53</v>
      </c>
      <c r="C3" t="str" cm="1">
        <f t="array" ref="C3">+_xldudf_AI_EXTRACT($A3,C$1)</f>
        <v>Maria</v>
      </c>
      <c r="D3" t="str" cm="1">
        <f t="array" ref="D3">+_xldudf_AI_EXTRACT($A3,D$1)</f>
        <v>Gomez</v>
      </c>
      <c r="E3" t="str" cm="1">
        <f t="array" ref="E3">+_xldudf_AI_EXTRACT($A3,E$1)</f>
        <v>Salta</v>
      </c>
      <c r="F3" t="str" cm="1">
        <f t="array" ref="F3">+_xldudf_AI_EXTRACT($A3,F$1)</f>
        <v>3871234567</v>
      </c>
      <c r="H3" t="str" cm="1">
        <f t="array" ref="H3">+_xldudf_AI_EXTRACT($A3,H$1)</f>
        <v>Maria</v>
      </c>
      <c r="I3" t="str" cm="1">
        <f t="array" ref="I3">+_xldudf_AI_EXTRACT($A3,I$1)</f>
        <v>Gomez</v>
      </c>
      <c r="J3" t="str" cm="1">
        <f t="array" ref="J3">+_xldudf_AI_EXTRACT($A3,J$1)</f>
        <v>Salta</v>
      </c>
      <c r="K3" t="str" cm="1">
        <f t="array" ref="K3">+_xldudf_AI_EXTRACT($A3,K$1)</f>
        <v>3871234567</v>
      </c>
    </row>
    <row r="4" spans="1:11" x14ac:dyDescent="0.25">
      <c r="A4" t="s">
        <v>54</v>
      </c>
      <c r="C4" t="str" cm="1">
        <f t="array" ref="C4">+_xldudf_AI_EXTRACT($A4,C$1)</f>
        <v>Carlos</v>
      </c>
      <c r="D4" t="str" cm="1">
        <f t="array" ref="D4">+_xldudf_AI_EXTRACT($A4,D$1)</f>
        <v>Lopez</v>
      </c>
      <c r="E4" t="str" cm="1">
        <f t="array" ref="E4">+_xldudf_AI_EXTRACT($A4,E$1)</f>
        <v>Tucuman</v>
      </c>
      <c r="F4" t="str" cm="1">
        <f t="array" ref="F4">+_xldudf_AI_EXTRACT($A4,F$1)</f>
        <v>3812345678</v>
      </c>
      <c r="H4" t="str" cm="1">
        <f t="array" ref="H4">+_xldudf_AI_EXTRACT($A4,H$1)</f>
        <v>Carlos</v>
      </c>
      <c r="I4" t="str" cm="1">
        <f t="array" ref="I4">+_xldudf_AI_EXTRACT($A4,I$1)</f>
        <v>Lopez</v>
      </c>
      <c r="J4" t="str" cm="1">
        <f t="array" ref="J4">+_xldudf_AI_EXTRACT($A4,J$1)</f>
        <v>Tucuman</v>
      </c>
      <c r="K4" t="str" cm="1">
        <f t="array" ref="K4">+_xldudf_AI_EXTRACT($A4,K$1)</f>
        <v>3812345678</v>
      </c>
    </row>
    <row r="5" spans="1:11" x14ac:dyDescent="0.25">
      <c r="A5" t="s">
        <v>55</v>
      </c>
      <c r="C5" t="str" cm="1">
        <f t="array" ref="C5">+_xldudf_AI_EXTRACT($A5,C$1)</f>
        <v>Ana</v>
      </c>
      <c r="D5" t="str" cm="1">
        <f t="array" ref="D5">+_xldudf_AI_EXTRACT($A5,D$1)</f>
        <v>Torres</v>
      </c>
      <c r="E5" t="str" cm="1">
        <f t="array" ref="E5">+_xldudf_AI_EXTRACT($A5,E$1)</f>
        <v>Santiago del Estero</v>
      </c>
      <c r="F5" t="str" cm="1">
        <f t="array" ref="F5">+_xldudf_AI_EXTRACT($A5,F$1)</f>
        <v>3859876543</v>
      </c>
      <c r="H5" t="str" cm="1">
        <f t="array" ref="H5">+_xldudf_AI_EXTRACT($A5,H$1)</f>
        <v>Ana</v>
      </c>
      <c r="I5" t="str" cm="1">
        <f t="array" ref="I5">+_xldudf_AI_EXTRACT($A5,I$1)</f>
        <v>Torres</v>
      </c>
      <c r="J5" t="str" cm="1">
        <f t="array" ref="J5">+_xldudf_AI_EXTRACT($A5,J$1)</f>
        <v>Santiago del Estero</v>
      </c>
      <c r="K5" t="str" cm="1">
        <f t="array" ref="K5">+_xldudf_AI_EXTRACT($A5,K$1)</f>
        <v>3859876543</v>
      </c>
    </row>
    <row r="6" spans="1:11" x14ac:dyDescent="0.25">
      <c r="A6" t="s">
        <v>56</v>
      </c>
      <c r="C6" t="str" cm="1">
        <f t="array" ref="C6">+_xldudf_AI_EXTRACT($A6,C$1)</f>
        <v>Luis</v>
      </c>
      <c r="D6" t="str" cm="1">
        <f t="array" ref="D6">+_xldudf_AI_EXTRACT($A6,D$1)</f>
        <v>Martinez</v>
      </c>
      <c r="E6" t="str" cm="1">
        <f t="array" ref="E6">+_xldudf_AI_EXTRACT($A6,E$1)</f>
        <v>Catamarca</v>
      </c>
      <c r="F6" t="str" cm="1">
        <f t="array" ref="F6">+_xldudf_AI_EXTRACT($A6,F$1)</f>
        <v>3834567890</v>
      </c>
      <c r="H6" t="str" cm="1">
        <f t="array" ref="H6">+_xldudf_AI_EXTRACT($A6,H$1)</f>
        <v>Luis</v>
      </c>
      <c r="I6" t="str" cm="1">
        <f t="array" ref="I6">+_xldudf_AI_EXTRACT($A6,I$1)</f>
        <v>Martinez</v>
      </c>
      <c r="J6" t="str" cm="1">
        <f t="array" ref="J6">+_xldudf_AI_EXTRACT($A6,J$1)</f>
        <v>Catamarca</v>
      </c>
      <c r="K6" t="str" cm="1">
        <f t="array" ref="K6">+_xldudf_AI_EXTRACT($A6,K$1)</f>
        <v>3834567890</v>
      </c>
    </row>
    <row r="7" spans="1:11" x14ac:dyDescent="0.25">
      <c r="A7" t="s">
        <v>57</v>
      </c>
      <c r="C7" t="str" cm="1">
        <f t="array" ref="C7">+_xldudf_AI_EXTRACT($A7,C$1)</f>
        <v>Sofia</v>
      </c>
      <c r="D7" t="str" cm="1">
        <f t="array" ref="D7">+_xldudf_AI_EXTRACT($A7,D$1)</f>
        <v>Ruiz</v>
      </c>
      <c r="E7" t="str" cm="1">
        <f t="array" ref="E7">+_xldudf_AI_EXTRACT($A7,E$1)</f>
        <v>La Rioja</v>
      </c>
      <c r="F7" t="str" cm="1">
        <f t="array" ref="F7">+_xldudf_AI_EXTRACT($A7,F$1)</f>
        <v>3823456789</v>
      </c>
      <c r="H7" t="str" cm="1">
        <f t="array" ref="H7">+_xldudf_AI_EXTRACT($A7,H$1)</f>
        <v>Sofia</v>
      </c>
      <c r="I7" t="str" cm="1">
        <f t="array" ref="I7">+_xldudf_AI_EXTRACT($A7,I$1)</f>
        <v>Ruiz</v>
      </c>
      <c r="J7" t="str" cm="1">
        <f t="array" ref="J7">+_xldudf_AI_EXTRACT($A7,J$1)</f>
        <v>La Rioja</v>
      </c>
      <c r="K7" t="str" cm="1">
        <f t="array" ref="K7">+_xldudf_AI_EXTRACT($A7,K$1)</f>
        <v>3823456789</v>
      </c>
    </row>
    <row r="8" spans="1:11" x14ac:dyDescent="0.25">
      <c r="A8" t="s">
        <v>58</v>
      </c>
      <c r="C8" t="str" cm="1">
        <f t="array" ref="C8">+_xldudf_AI_EXTRACT($A8,C$1)</f>
        <v>Diego</v>
      </c>
      <c r="D8" t="str" cm="1">
        <f t="array" ref="D8">+_xldudf_AI_EXTRACT($A8,D$1)</f>
        <v>Fernandez</v>
      </c>
      <c r="E8" t="str" cm="1">
        <f t="array" ref="E8">+_xldudf_AI_EXTRACT($A8,E$1)</f>
        <v>San Juan</v>
      </c>
      <c r="F8" t="str" cm="1">
        <f t="array" ref="F8">+_xldudf_AI_EXTRACT($A8,F$1)</f>
        <v>2641234567</v>
      </c>
      <c r="H8" t="str" cm="1">
        <f t="array" ref="H8">+_xldudf_AI_EXTRACT($A8,H$1)</f>
        <v>Diego</v>
      </c>
      <c r="I8" t="str" cm="1">
        <f t="array" ref="I8">+_xldudf_AI_EXTRACT($A8,I$1)</f>
        <v>Fernandez</v>
      </c>
      <c r="J8" t="str" cm="1">
        <f t="array" ref="J8">+_xldudf_AI_EXTRACT($A8,J$1)</f>
        <v>San Juan</v>
      </c>
      <c r="K8" t="str" cm="1">
        <f t="array" ref="K8">+_xldudf_AI_EXTRACT($A8,K$1)</f>
        <v>2641234567</v>
      </c>
    </row>
    <row r="9" spans="1:11" x14ac:dyDescent="0.25">
      <c r="A9" t="s">
        <v>59</v>
      </c>
      <c r="C9" t="str" cm="1">
        <f t="array" ref="C9">+_xldudf_AI_EXTRACT($A9,C$1)</f>
        <v>Paula</v>
      </c>
      <c r="D9" t="str" cm="1">
        <f t="array" ref="D9">+_xldudf_AI_EXTRACT($A9,D$1)</f>
        <v>Sanchez</v>
      </c>
      <c r="E9" t="str" cm="1">
        <f t="array" ref="E9">+_xldudf_AI_EXTRACT($A9,E$1)</f>
        <v>Mendoza</v>
      </c>
      <c r="F9" t="str" cm="1">
        <f t="array" ref="F9">+_xldudf_AI_EXTRACT($A9,F$1)</f>
        <v>2612345678</v>
      </c>
      <c r="H9" t="str" cm="1">
        <f t="array" ref="H9">+_xldudf_AI_EXTRACT($A9,H$1)</f>
        <v>Paula</v>
      </c>
      <c r="I9" t="str" cm="1">
        <f t="array" ref="I9">+_xldudf_AI_EXTRACT($A9,I$1)</f>
        <v>Sanchez</v>
      </c>
      <c r="J9" t="str" cm="1">
        <f t="array" ref="J9">+_xldudf_AI_EXTRACT($A9,J$1)</f>
        <v>Mendoza</v>
      </c>
      <c r="K9" t="str" cm="1">
        <f t="array" ref="K9">+_xldudf_AI_EXTRACT($A9,K$1)</f>
        <v>2612345678</v>
      </c>
    </row>
    <row r="10" spans="1:11" x14ac:dyDescent="0.25">
      <c r="A10" t="s">
        <v>60</v>
      </c>
      <c r="C10" t="str" cm="1">
        <f t="array" ref="C10">+_xldudf_AI_EXTRACT($A10,C$1)</f>
        <v>Javier</v>
      </c>
      <c r="D10" t="str" cm="1">
        <f t="array" ref="D10">+_xldudf_AI_EXTRACT($A10,D$1)</f>
        <v>Morales</v>
      </c>
      <c r="E10" t="str" cm="1">
        <f t="array" ref="E10">+_xldudf_AI_EXTRACT($A10,E$1)</f>
        <v>Neuquen</v>
      </c>
      <c r="F10" t="str" cm="1">
        <f t="array" ref="F10">+_xldudf_AI_EXTRACT($A10,F$1)</f>
        <v>2991234567</v>
      </c>
      <c r="H10" t="str" cm="1">
        <f t="array" ref="H10">+_xldudf_AI_EXTRACT($A10,H$1)</f>
        <v>Javier</v>
      </c>
      <c r="I10" t="str" cm="1">
        <f t="array" ref="I10">+_xldudf_AI_EXTRACT($A10,I$1)</f>
        <v>Morales</v>
      </c>
      <c r="J10" t="str" cm="1">
        <f t="array" ref="J10">+_xldudf_AI_EXTRACT($A10,J$1)</f>
        <v>Neuquen</v>
      </c>
      <c r="K10" t="str" cm="1">
        <f t="array" ref="K10">+_xldudf_AI_EXTRACT($A10,K$1)</f>
        <v>2991234567</v>
      </c>
    </row>
    <row r="11" spans="1:11" x14ac:dyDescent="0.25">
      <c r="A11" t="s">
        <v>61</v>
      </c>
      <c r="C11" t="str" cm="1">
        <f t="array" ref="C11">+_xldudf_AI_EXTRACT($A11,C$1)</f>
        <v>Lucia</v>
      </c>
      <c r="D11" t="str" cm="1">
        <f t="array" ref="D11">+_xldudf_AI_EXTRACT($A11,D$1)</f>
        <v>Castro</v>
      </c>
      <c r="E11" t="str" cm="1">
        <f t="array" ref="E11">+_xldudf_AI_EXTRACT($A11,E$1)</f>
        <v>Rio Negro</v>
      </c>
      <c r="F11" t="str" cm="1">
        <f t="array" ref="F11">+_xldudf_AI_EXTRACT($A11,F$1)</f>
        <v>2921234567</v>
      </c>
      <c r="H11" t="str" cm="1">
        <f t="array" ref="H11">+_xldudf_AI_EXTRACT($A11,H$1)</f>
        <v>Lucia</v>
      </c>
      <c r="I11" t="str" cm="1">
        <f t="array" ref="I11">+_xldudf_AI_EXTRACT($A11,I$1)</f>
        <v>Castro</v>
      </c>
      <c r="J11" t="str" cm="1">
        <f t="array" ref="J11">+_xldudf_AI_EXTRACT($A11,J$1)</f>
        <v>Rio Negro</v>
      </c>
      <c r="K11" t="str" cm="1">
        <f t="array" ref="K11">+_xldudf_AI_EXTRACT($A11,K$1)</f>
        <v>2921234567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CFEDD-C024-45A6-A493-1050662FBA0F}">
  <dimension ref="A1:F24"/>
  <sheetViews>
    <sheetView workbookViewId="0">
      <selection activeCell="K32" sqref="K32"/>
    </sheetView>
  </sheetViews>
  <sheetFormatPr baseColWidth="10" defaultRowHeight="15" x14ac:dyDescent="0.25"/>
  <cols>
    <col min="1" max="1" width="14.5703125" bestFit="1" customWidth="1"/>
    <col min="2" max="2" width="20" bestFit="1" customWidth="1"/>
    <col min="5" max="5" width="17.85546875" bestFit="1" customWidth="1"/>
    <col min="6" max="6" width="14.5703125" bestFit="1" customWidth="1"/>
  </cols>
  <sheetData>
    <row r="1" spans="1:6" x14ac:dyDescent="0.25">
      <c r="A1" t="s">
        <v>67</v>
      </c>
      <c r="B1" t="s">
        <v>68</v>
      </c>
      <c r="E1" t="s">
        <v>67</v>
      </c>
      <c r="F1" t="s">
        <v>96</v>
      </c>
    </row>
    <row r="2" spans="1:6" x14ac:dyDescent="0.25">
      <c r="A2" t="s">
        <v>69</v>
      </c>
      <c r="B2" t="s">
        <v>70</v>
      </c>
      <c r="E2" t="s">
        <v>76</v>
      </c>
      <c r="F2" t="s">
        <v>98</v>
      </c>
    </row>
    <row r="3" spans="1:6" x14ac:dyDescent="0.25">
      <c r="A3" t="s">
        <v>71</v>
      </c>
      <c r="B3" t="s">
        <v>72</v>
      </c>
      <c r="E3" t="s">
        <v>79</v>
      </c>
      <c r="F3" t="s">
        <v>99</v>
      </c>
    </row>
    <row r="4" spans="1:6" x14ac:dyDescent="0.25">
      <c r="A4" t="s">
        <v>73</v>
      </c>
      <c r="B4" t="s">
        <v>70</v>
      </c>
      <c r="E4" t="s">
        <v>81</v>
      </c>
      <c r="F4" t="s">
        <v>97</v>
      </c>
    </row>
    <row r="5" spans="1:6" x14ac:dyDescent="0.25">
      <c r="A5" t="s">
        <v>74</v>
      </c>
      <c r="B5" t="s">
        <v>75</v>
      </c>
      <c r="E5" t="s">
        <v>71</v>
      </c>
      <c r="F5" t="str" cm="1">
        <f t="array" ref="F5:F24">+_xldudf_AI_FILL(E2:F4,E5:E24)</f>
        <v>San Fernando del Valle de Catamarca</v>
      </c>
    </row>
    <row r="6" spans="1:6" x14ac:dyDescent="0.25">
      <c r="A6" t="s">
        <v>76</v>
      </c>
      <c r="B6" t="s">
        <v>77</v>
      </c>
      <c r="E6" t="s">
        <v>73</v>
      </c>
      <c r="F6" t="str">
        <v>Resistencia</v>
      </c>
    </row>
    <row r="7" spans="1:6" x14ac:dyDescent="0.25">
      <c r="A7" t="s">
        <v>78</v>
      </c>
      <c r="B7" t="s">
        <v>70</v>
      </c>
      <c r="E7" t="s">
        <v>74</v>
      </c>
      <c r="F7" t="str">
        <v>Rawson</v>
      </c>
    </row>
    <row r="8" spans="1:6" x14ac:dyDescent="0.25">
      <c r="A8" t="s">
        <v>79</v>
      </c>
      <c r="B8" t="s">
        <v>70</v>
      </c>
      <c r="E8" t="s">
        <v>78</v>
      </c>
      <c r="F8" t="str">
        <v>Corrientes</v>
      </c>
    </row>
    <row r="9" spans="1:6" x14ac:dyDescent="0.25">
      <c r="A9" t="s">
        <v>80</v>
      </c>
      <c r="B9" t="s">
        <v>70</v>
      </c>
      <c r="E9" t="s">
        <v>80</v>
      </c>
      <c r="F9" t="str">
        <v>Formosa</v>
      </c>
    </row>
    <row r="10" spans="1:6" x14ac:dyDescent="0.25">
      <c r="A10" t="s">
        <v>81</v>
      </c>
      <c r="B10" t="str" cm="1">
        <f t="array" ref="B10:B24">+_xldudf_AI_FILL(A1:B9,A10:A24)</f>
        <v>Agricultura</v>
      </c>
      <c r="E10" t="s">
        <v>82</v>
      </c>
      <c r="F10" t="str">
        <v>Santa Rosa</v>
      </c>
    </row>
    <row r="11" spans="1:6" x14ac:dyDescent="0.25">
      <c r="A11" t="s">
        <v>82</v>
      </c>
      <c r="B11" t="str">
        <v>Agricultura</v>
      </c>
      <c r="E11" t="s">
        <v>83</v>
      </c>
      <c r="F11" t="str">
        <v>La Rioja</v>
      </c>
    </row>
    <row r="12" spans="1:6" x14ac:dyDescent="0.25">
      <c r="A12" t="s">
        <v>83</v>
      </c>
      <c r="B12" t="str">
        <v>Agricultura</v>
      </c>
      <c r="E12" t="s">
        <v>84</v>
      </c>
      <c r="F12" t="str">
        <v>Mendoza</v>
      </c>
    </row>
    <row r="13" spans="1:6" x14ac:dyDescent="0.25">
      <c r="A13" t="s">
        <v>84</v>
      </c>
      <c r="B13" t="str">
        <v>Agricultura</v>
      </c>
      <c r="E13" t="s">
        <v>85</v>
      </c>
      <c r="F13" t="str">
        <v>Posadas</v>
      </c>
    </row>
    <row r="14" spans="1:6" x14ac:dyDescent="0.25">
      <c r="A14" t="s">
        <v>85</v>
      </c>
      <c r="B14" t="str">
        <v>Agricultura</v>
      </c>
      <c r="E14" t="s">
        <v>86</v>
      </c>
      <c r="F14" t="str">
        <v>Neuquén</v>
      </c>
    </row>
    <row r="15" spans="1:6" x14ac:dyDescent="0.25">
      <c r="A15" t="s">
        <v>86</v>
      </c>
      <c r="B15" t="str">
        <v>Industria</v>
      </c>
      <c r="E15" t="s">
        <v>87</v>
      </c>
      <c r="F15" t="str">
        <v>Viedma</v>
      </c>
    </row>
    <row r="16" spans="1:6" x14ac:dyDescent="0.25">
      <c r="A16" t="s">
        <v>87</v>
      </c>
      <c r="B16" t="str">
        <v>Agricultura</v>
      </c>
      <c r="E16" t="s">
        <v>88</v>
      </c>
      <c r="F16" t="str">
        <v>Salta</v>
      </c>
    </row>
    <row r="17" spans="1:6" x14ac:dyDescent="0.25">
      <c r="A17" t="s">
        <v>88</v>
      </c>
      <c r="B17" t="str">
        <v>Agricultura</v>
      </c>
      <c r="E17" t="s">
        <v>89</v>
      </c>
      <c r="F17" t="str">
        <v>San Juan</v>
      </c>
    </row>
    <row r="18" spans="1:6" x14ac:dyDescent="0.25">
      <c r="A18" t="s">
        <v>89</v>
      </c>
      <c r="B18" t="str">
        <v>Agricultura</v>
      </c>
      <c r="E18" t="s">
        <v>90</v>
      </c>
      <c r="F18" t="str">
        <v>San Luis</v>
      </c>
    </row>
    <row r="19" spans="1:6" x14ac:dyDescent="0.25">
      <c r="A19" t="s">
        <v>90</v>
      </c>
      <c r="B19" t="str">
        <v>Agricultura</v>
      </c>
      <c r="E19" t="s">
        <v>91</v>
      </c>
      <c r="F19" t="str">
        <v>Río Gallegos</v>
      </c>
    </row>
    <row r="20" spans="1:6" x14ac:dyDescent="0.25">
      <c r="A20" t="s">
        <v>91</v>
      </c>
      <c r="B20" t="str">
        <v>Minería</v>
      </c>
      <c r="E20" t="s">
        <v>92</v>
      </c>
      <c r="F20" t="str">
        <v>Santa Fe</v>
      </c>
    </row>
    <row r="21" spans="1:6" x14ac:dyDescent="0.25">
      <c r="A21" t="s">
        <v>92</v>
      </c>
      <c r="B21" t="str">
        <v>Industria</v>
      </c>
      <c r="E21" t="s">
        <v>93</v>
      </c>
      <c r="F21" t="str">
        <v>Santiago del Estero</v>
      </c>
    </row>
    <row r="22" spans="1:6" x14ac:dyDescent="0.25">
      <c r="A22" t="s">
        <v>93</v>
      </c>
      <c r="B22" t="str">
        <v>Agricultura</v>
      </c>
      <c r="E22" t="s">
        <v>94</v>
      </c>
      <c r="F22" t="str">
        <v>Ushuaia</v>
      </c>
    </row>
    <row r="23" spans="1:6" x14ac:dyDescent="0.25">
      <c r="A23" t="s">
        <v>94</v>
      </c>
      <c r="B23" t="str">
        <v>Pesca</v>
      </c>
      <c r="E23" t="s">
        <v>95</v>
      </c>
      <c r="F23" t="str">
        <v>San Miguel de Tucumán</v>
      </c>
    </row>
    <row r="24" spans="1:6" x14ac:dyDescent="0.25">
      <c r="A24" t="s">
        <v>95</v>
      </c>
      <c r="B24" t="str">
        <v>Agricultura</v>
      </c>
      <c r="E24" t="s">
        <v>69</v>
      </c>
      <c r="F24" t="str">
        <v>La Plata</v>
      </c>
    </row>
  </sheetData>
  <autoFilter ref="E1:F24" xr:uid="{81DCFEDD-C024-45A6-A493-1050662FBA0F}">
    <sortState xmlns:xlrd2="http://schemas.microsoft.com/office/spreadsheetml/2017/richdata2" ref="E2:F24">
      <sortCondition ref="F1:F24"/>
    </sortState>
  </autoFilter>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442AF-4CE7-4CC5-A0D5-920F980C4852}">
  <dimension ref="A1:E11"/>
  <sheetViews>
    <sheetView workbookViewId="0">
      <selection activeCell="C8" sqref="C8"/>
    </sheetView>
  </sheetViews>
  <sheetFormatPr baseColWidth="10" defaultRowHeight="15" x14ac:dyDescent="0.25"/>
  <cols>
    <col min="1" max="1" width="14.5703125" bestFit="1" customWidth="1"/>
    <col min="3" max="3" width="14.5703125" bestFit="1" customWidth="1"/>
    <col min="5" max="5" width="13" bestFit="1" customWidth="1"/>
  </cols>
  <sheetData>
    <row r="1" spans="1:5" s="11" customFormat="1" x14ac:dyDescent="0.25">
      <c r="A1" s="11" t="s">
        <v>101</v>
      </c>
      <c r="B1" s="11" t="s">
        <v>100</v>
      </c>
      <c r="C1" s="11" t="s">
        <v>102</v>
      </c>
      <c r="E1" s="11" t="s">
        <v>102</v>
      </c>
    </row>
    <row r="2" spans="1:5" x14ac:dyDescent="0.25">
      <c r="A2" t="s">
        <v>103</v>
      </c>
      <c r="B2" s="12" t="s">
        <v>104</v>
      </c>
      <c r="C2" t="str" cm="1">
        <f t="array" ref="C2:C11">+_xldudf_AI_CHOICE(B2:B11,$E$2:$E$3)</f>
        <v>Aprobado</v>
      </c>
      <c r="E2" t="s">
        <v>120</v>
      </c>
    </row>
    <row r="3" spans="1:5" x14ac:dyDescent="0.25">
      <c r="A3" t="s">
        <v>105</v>
      </c>
      <c r="B3" s="12" t="s">
        <v>106</v>
      </c>
      <c r="C3" t="str">
        <v>Aprobado</v>
      </c>
      <c r="E3" t="s">
        <v>121</v>
      </c>
    </row>
    <row r="4" spans="1:5" x14ac:dyDescent="0.25">
      <c r="A4" t="s">
        <v>107</v>
      </c>
      <c r="B4" s="12">
        <v>80</v>
      </c>
      <c r="C4" t="str">
        <v>Aprobado</v>
      </c>
    </row>
    <row r="5" spans="1:5" x14ac:dyDescent="0.25">
      <c r="A5" t="s">
        <v>108</v>
      </c>
      <c r="B5" s="12" t="s">
        <v>109</v>
      </c>
      <c r="C5" t="str">
        <v>Aprobado</v>
      </c>
    </row>
    <row r="6" spans="1:5" x14ac:dyDescent="0.25">
      <c r="A6" t="s">
        <v>110</v>
      </c>
      <c r="B6" s="12" t="s">
        <v>111</v>
      </c>
      <c r="C6" t="str">
        <v>Aprobado</v>
      </c>
    </row>
    <row r="7" spans="1:5" x14ac:dyDescent="0.25">
      <c r="A7" t="s">
        <v>112</v>
      </c>
      <c r="B7" s="12">
        <v>53</v>
      </c>
      <c r="C7" t="str">
        <v>No match found</v>
      </c>
    </row>
    <row r="8" spans="1:5" x14ac:dyDescent="0.25">
      <c r="A8" t="s">
        <v>113</v>
      </c>
      <c r="B8" s="12" t="s">
        <v>114</v>
      </c>
      <c r="C8" t="str">
        <v>Aprobado</v>
      </c>
    </row>
    <row r="9" spans="1:5" x14ac:dyDescent="0.25">
      <c r="A9" t="s">
        <v>115</v>
      </c>
      <c r="B9" s="12" t="s">
        <v>116</v>
      </c>
      <c r="C9" t="str">
        <v>Aprobado</v>
      </c>
    </row>
    <row r="10" spans="1:5" x14ac:dyDescent="0.25">
      <c r="A10" t="s">
        <v>117</v>
      </c>
      <c r="B10" s="12">
        <v>50</v>
      </c>
      <c r="C10" t="str">
        <v>No match found</v>
      </c>
    </row>
    <row r="11" spans="1:5" x14ac:dyDescent="0.25">
      <c r="A11" t="s">
        <v>118</v>
      </c>
      <c r="B11" s="12" t="s">
        <v>119</v>
      </c>
      <c r="C11" t="str">
        <v>Aprobado</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31526-681F-4202-B477-A3AD46BFA1FE}">
  <dimension ref="A1:E11"/>
  <sheetViews>
    <sheetView tabSelected="1" workbookViewId="0">
      <selection activeCell="F11" sqref="F11"/>
    </sheetView>
  </sheetViews>
  <sheetFormatPr baseColWidth="10" defaultRowHeight="15" x14ac:dyDescent="0.25"/>
  <cols>
    <col min="1" max="1" width="14.5703125" bestFit="1" customWidth="1"/>
    <col min="2" max="2" width="29.7109375" bestFit="1" customWidth="1"/>
    <col min="3" max="3" width="12.140625" customWidth="1"/>
    <col min="4" max="4" width="27.140625" bestFit="1" customWidth="1"/>
  </cols>
  <sheetData>
    <row r="1" spans="1:5" x14ac:dyDescent="0.25">
      <c r="A1" t="s">
        <v>122</v>
      </c>
      <c r="B1" t="s">
        <v>123</v>
      </c>
      <c r="D1" t="s">
        <v>144</v>
      </c>
    </row>
    <row r="2" spans="1:5" x14ac:dyDescent="0.25">
      <c r="A2" t="s">
        <v>124</v>
      </c>
      <c r="B2" t="s">
        <v>134</v>
      </c>
      <c r="D2" t="str" cm="1">
        <f t="array" ref="D2">+_xldudf_AI_FORMAT(B2,"minuscula")</f>
        <v>john.doe@example.com</v>
      </c>
      <c r="E2" t="str">
        <f>+LOWER(B2)</f>
        <v>john.doe@example.com</v>
      </c>
    </row>
    <row r="3" spans="1:5" x14ac:dyDescent="0.25">
      <c r="A3" t="s">
        <v>125</v>
      </c>
      <c r="B3" t="s">
        <v>135</v>
      </c>
      <c r="D3" t="str" cm="1">
        <f t="array" ref="D3">+_xldudf_AI_FORMAT(B3,"minuscula")</f>
        <v>jane.smith@example.com</v>
      </c>
      <c r="E3" t="str">
        <f>+UPPER(E2)</f>
        <v>JOHN.DOE@EXAMPLE.COM</v>
      </c>
    </row>
    <row r="4" spans="1:5" x14ac:dyDescent="0.25">
      <c r="A4" t="s">
        <v>126</v>
      </c>
      <c r="B4" t="s">
        <v>136</v>
      </c>
      <c r="D4" t="str" cm="1">
        <f t="array" ref="D4">+_xldudf_AI_FORMAT(B4,"minuscula")</f>
        <v>alice.johnson@example.com</v>
      </c>
      <c r="E4" t="str">
        <f>+PROPER(E2)</f>
        <v>John.Doe@Example.Com</v>
      </c>
    </row>
    <row r="5" spans="1:5" x14ac:dyDescent="0.25">
      <c r="A5" t="s">
        <v>127</v>
      </c>
      <c r="B5" t="s">
        <v>137</v>
      </c>
      <c r="D5" t="str" cm="1">
        <f t="array" ref="D5">+_xldudf_AI_FORMAT(B5,"minuscula")</f>
        <v>bob.brown@example.com</v>
      </c>
    </row>
    <row r="6" spans="1:5" x14ac:dyDescent="0.25">
      <c r="A6" t="s">
        <v>128</v>
      </c>
      <c r="B6" t="s">
        <v>138</v>
      </c>
      <c r="D6" t="str" cm="1">
        <f t="array" ref="D6">+_xldudf_AI_FORMAT(B6,"minuscula")</f>
        <v>charlie.davis@example.com</v>
      </c>
    </row>
    <row r="7" spans="1:5" x14ac:dyDescent="0.25">
      <c r="A7" t="s">
        <v>129</v>
      </c>
      <c r="B7" t="s">
        <v>139</v>
      </c>
      <c r="D7" t="str" cm="1">
        <f t="array" ref="D7">+_xldudf_AI_FORMAT(B7,"minuscula")</f>
        <v>diana.evans@example.com</v>
      </c>
    </row>
    <row r="8" spans="1:5" x14ac:dyDescent="0.25">
      <c r="A8" t="s">
        <v>130</v>
      </c>
      <c r="B8" t="s">
        <v>140</v>
      </c>
      <c r="D8" t="str" cm="1">
        <f t="array" ref="D8">+_xldudf_AI_FORMAT(B8,"minuscula")</f>
        <v>ethan.foster@example.com</v>
      </c>
    </row>
    <row r="9" spans="1:5" x14ac:dyDescent="0.25">
      <c r="A9" t="s">
        <v>131</v>
      </c>
      <c r="B9" t="s">
        <v>141</v>
      </c>
      <c r="D9" t="str" cm="1">
        <f t="array" ref="D9">+_xldudf_AI_FORMAT(B9,"minuscula")</f>
        <v>fiona.green@example.com</v>
      </c>
    </row>
    <row r="10" spans="1:5" x14ac:dyDescent="0.25">
      <c r="A10" t="s">
        <v>132</v>
      </c>
      <c r="B10" t="s">
        <v>142</v>
      </c>
      <c r="D10" t="str" cm="1">
        <f t="array" ref="D10">+_xldudf_AI_FORMAT(B10,"minuscula")</f>
        <v>george.harris@example.com</v>
      </c>
    </row>
    <row r="11" spans="1:5" x14ac:dyDescent="0.25">
      <c r="A11" t="s">
        <v>133</v>
      </c>
      <c r="B11" t="s">
        <v>143</v>
      </c>
      <c r="D11" t="str" cm="1">
        <f t="array" ref="D11">+_xldudf_AI_FORMAT(B11,"minuscula")</f>
        <v>hannah.ivers@example.com</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IA.ASK</vt:lpstr>
      <vt:lpstr>IA.TABLE</vt:lpstr>
      <vt:lpstr>AI,LIST</vt:lpstr>
      <vt:lpstr>AI.TRANSLATE</vt:lpstr>
      <vt:lpstr>AI.EXTRAE</vt:lpstr>
      <vt:lpstr>AI.FILL</vt:lpstr>
      <vt:lpstr>AI.CHOICE</vt:lpstr>
      <vt:lpstr>AI.FORMAT</vt:lpstr>
      <vt:lpstr>IA.ASK!Área_de_impresión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Leandro Darío Mamaní</dc:creator>
  <cp:lastModifiedBy>Leandro Darío Mamaní</cp:lastModifiedBy>
  <dcterms:created xsi:type="dcterms:W3CDTF">2025-05-04T02:14:36Z</dcterms:created>
  <dcterms:modified xsi:type="dcterms:W3CDTF">2025-06-14T20:15:40Z</dcterms:modified>
</cp:coreProperties>
</file>