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- Conciencia Unju\Clase 1 - 2024\"/>
    </mc:Choice>
  </mc:AlternateContent>
  <xr:revisionPtr revIDLastSave="0" documentId="13_ncr:1_{862C9D33-FB13-4A21-AD78-B00D0219B82F}" xr6:coauthVersionLast="47" xr6:coauthVersionMax="47" xr10:uidLastSave="{00000000-0000-0000-0000-000000000000}"/>
  <bookViews>
    <workbookView xWindow="-120" yWindow="-120" windowWidth="29040" windowHeight="16440" firstSheet="1" activeTab="4" xr2:uid="{74FD8379-D3E0-4A6F-BBA1-C0CC956F360A}"/>
  </bookViews>
  <sheets>
    <sheet name="Mayor Bco Macro - V0" sheetId="1" state="hidden" r:id="rId1"/>
    <sheet name="Mayor Bco Macro - V1" sheetId="5" r:id="rId2"/>
    <sheet name="Extracto Banco Macro - V0" sheetId="2" state="hidden" r:id="rId3"/>
    <sheet name="Extracto Banco Macro - V1" sheetId="7" r:id="rId4"/>
    <sheet name="Conciliacion" sheetId="8" r:id="rId5"/>
    <sheet name="Descripciones" sheetId="4" r:id="rId6"/>
  </sheets>
  <definedNames>
    <definedName name="_xlnm._FilterDatabase" localSheetId="2" hidden="1">'Extracto Banco Macro - V0'!$A$1:$G$161</definedName>
    <definedName name="_xlnm._FilterDatabase" localSheetId="3" hidden="1">'Extracto Banco Macro - V1'!$B$1:$H$161</definedName>
    <definedName name="_xlnm._FilterDatabase" localSheetId="0" hidden="1">'Mayor Bco Macro - V0'!$A$1:$H$42</definedName>
    <definedName name="_xlnm._FilterDatabase" localSheetId="1" hidden="1">'Mayor Bco Macro - V1'!$B$1:$F$42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0" i="8" l="1"/>
  <c r="K8" i="8"/>
  <c r="K6" i="8"/>
  <c r="K4" i="8"/>
  <c r="I123" i="7"/>
  <c r="J123" i="7"/>
  <c r="I124" i="7"/>
  <c r="J124" i="7" s="1"/>
  <c r="I125" i="7"/>
  <c r="J125" i="7" s="1"/>
  <c r="I126" i="7"/>
  <c r="J126" i="7"/>
  <c r="I127" i="7"/>
  <c r="J127" i="7"/>
  <c r="I128" i="7"/>
  <c r="J128" i="7" s="1"/>
  <c r="I129" i="7"/>
  <c r="J129" i="7" s="1"/>
  <c r="I130" i="7"/>
  <c r="J130" i="7"/>
  <c r="I131" i="7"/>
  <c r="J131" i="7"/>
  <c r="I132" i="7"/>
  <c r="J132" i="7" s="1"/>
  <c r="I133" i="7"/>
  <c r="J133" i="7" s="1"/>
  <c r="I134" i="7"/>
  <c r="J134" i="7"/>
  <c r="I135" i="7"/>
  <c r="J135" i="7"/>
  <c r="I136" i="7"/>
  <c r="J136" i="7" s="1"/>
  <c r="I137" i="7"/>
  <c r="J137" i="7" s="1"/>
  <c r="I138" i="7"/>
  <c r="J138" i="7"/>
  <c r="I139" i="7"/>
  <c r="J139" i="7"/>
  <c r="I140" i="7"/>
  <c r="J140" i="7" s="1"/>
  <c r="I141" i="7"/>
  <c r="J141" i="7" s="1"/>
  <c r="I142" i="7"/>
  <c r="J142" i="7"/>
  <c r="I143" i="7"/>
  <c r="J143" i="7"/>
  <c r="I144" i="7"/>
  <c r="J144" i="7" s="1"/>
  <c r="I145" i="7"/>
  <c r="J145" i="7" s="1"/>
  <c r="I146" i="7"/>
  <c r="J146" i="7"/>
  <c r="I147" i="7"/>
  <c r="J147" i="7"/>
  <c r="I148" i="7"/>
  <c r="J148" i="7" s="1"/>
  <c r="I149" i="7"/>
  <c r="J149" i="7" s="1"/>
  <c r="I150" i="7"/>
  <c r="J150" i="7"/>
  <c r="I151" i="7"/>
  <c r="J151" i="7" s="1"/>
  <c r="I152" i="7"/>
  <c r="J152" i="7" s="1"/>
  <c r="I153" i="7"/>
  <c r="J153" i="7" s="1"/>
  <c r="I154" i="7"/>
  <c r="J154" i="7"/>
  <c r="I155" i="7"/>
  <c r="J155" i="7" s="1"/>
  <c r="I156" i="7"/>
  <c r="J156" i="7" s="1"/>
  <c r="I157" i="7"/>
  <c r="J157" i="7" s="1"/>
  <c r="I158" i="7"/>
  <c r="J158" i="7"/>
  <c r="I159" i="7"/>
  <c r="J159" i="7" s="1"/>
  <c r="I160" i="7"/>
  <c r="J160" i="7" s="1"/>
  <c r="I161" i="7"/>
  <c r="J161" i="7" s="1"/>
  <c r="J122" i="7"/>
  <c r="I122" i="7"/>
  <c r="F123" i="7"/>
  <c r="G7" i="5"/>
  <c r="H7" i="5" s="1"/>
  <c r="A123" i="7"/>
  <c r="G10" i="5" s="1"/>
  <c r="H10" i="5" s="1"/>
  <c r="A124" i="7"/>
  <c r="A125" i="7"/>
  <c r="A126" i="7"/>
  <c r="A127" i="7"/>
  <c r="A128" i="7"/>
  <c r="A129" i="7"/>
  <c r="A130" i="7"/>
  <c r="A131" i="7"/>
  <c r="A132" i="7"/>
  <c r="A133" i="7"/>
  <c r="A134" i="7"/>
  <c r="A135" i="7"/>
  <c r="A136" i="7"/>
  <c r="A137" i="7"/>
  <c r="A138" i="7"/>
  <c r="A139" i="7"/>
  <c r="A140" i="7"/>
  <c r="A141" i="7"/>
  <c r="A142" i="7"/>
  <c r="A143" i="7"/>
  <c r="A144" i="7"/>
  <c r="A145" i="7"/>
  <c r="A146" i="7"/>
  <c r="A147" i="7"/>
  <c r="A148" i="7"/>
  <c r="A149" i="7"/>
  <c r="A150" i="7"/>
  <c r="A151" i="7"/>
  <c r="A152" i="7"/>
  <c r="A153" i="7"/>
  <c r="A154" i="7"/>
  <c r="A155" i="7"/>
  <c r="A156" i="7"/>
  <c r="A157" i="7"/>
  <c r="A158" i="7"/>
  <c r="A159" i="7"/>
  <c r="A160" i="7"/>
  <c r="A161" i="7"/>
  <c r="A122" i="7"/>
  <c r="A38" i="5"/>
  <c r="A37" i="5"/>
  <c r="A36" i="5"/>
  <c r="A35" i="5"/>
  <c r="A34" i="5"/>
  <c r="A32" i="5"/>
  <c r="A31" i="5"/>
  <c r="A30" i="5"/>
  <c r="A28" i="5"/>
  <c r="A27" i="5"/>
  <c r="A26" i="5"/>
  <c r="A25" i="5"/>
  <c r="A24" i="5"/>
  <c r="A23" i="5"/>
  <c r="A22" i="5"/>
  <c r="A20" i="5"/>
  <c r="A19" i="5"/>
  <c r="A18" i="5"/>
  <c r="A17" i="5"/>
  <c r="A16" i="5"/>
  <c r="A15" i="5"/>
  <c r="A14" i="5"/>
  <c r="A13" i="5"/>
  <c r="A12" i="5"/>
  <c r="A11" i="5"/>
  <c r="A10" i="5"/>
  <c r="A8" i="5"/>
  <c r="A7" i="5"/>
  <c r="A6" i="5"/>
  <c r="A42" i="5"/>
  <c r="A41" i="5"/>
  <c r="A40" i="5"/>
  <c r="A39" i="5"/>
  <c r="A33" i="5"/>
  <c r="A29" i="5"/>
  <c r="A21" i="5"/>
  <c r="A9" i="5"/>
  <c r="A5" i="5"/>
  <c r="F3" i="7"/>
  <c r="G3" i="7"/>
  <c r="F5" i="7"/>
  <c r="G5" i="7"/>
  <c r="F6" i="7"/>
  <c r="G6" i="7"/>
  <c r="F7" i="7"/>
  <c r="G7" i="7"/>
  <c r="F8" i="7"/>
  <c r="G8" i="7"/>
  <c r="F125" i="7"/>
  <c r="G125" i="7"/>
  <c r="F126" i="7"/>
  <c r="G126" i="7"/>
  <c r="F9" i="7"/>
  <c r="G9" i="7"/>
  <c r="F10" i="7"/>
  <c r="G10" i="7"/>
  <c r="F11" i="7"/>
  <c r="G11" i="7"/>
  <c r="F12" i="7"/>
  <c r="G12" i="7"/>
  <c r="F13" i="7"/>
  <c r="G13" i="7"/>
  <c r="F14" i="7"/>
  <c r="G14" i="7"/>
  <c r="F127" i="7"/>
  <c r="G127" i="7"/>
  <c r="F128" i="7"/>
  <c r="G128" i="7"/>
  <c r="F15" i="7"/>
  <c r="G15" i="7"/>
  <c r="F16" i="7"/>
  <c r="G16" i="7"/>
  <c r="F17" i="7"/>
  <c r="G17" i="7"/>
  <c r="F18" i="7"/>
  <c r="G18" i="7"/>
  <c r="F19" i="7"/>
  <c r="G19" i="7"/>
  <c r="F20" i="7"/>
  <c r="G20" i="7"/>
  <c r="F129" i="7"/>
  <c r="G129" i="7"/>
  <c r="F130" i="7"/>
  <c r="G130" i="7"/>
  <c r="F21" i="7"/>
  <c r="G21" i="7"/>
  <c r="F22" i="7"/>
  <c r="G22" i="7"/>
  <c r="F23" i="7"/>
  <c r="G23" i="7"/>
  <c r="F24" i="7"/>
  <c r="G24" i="7"/>
  <c r="F25" i="7"/>
  <c r="G25" i="7"/>
  <c r="F26" i="7"/>
  <c r="G26" i="7"/>
  <c r="F131" i="7"/>
  <c r="G131" i="7"/>
  <c r="F132" i="7"/>
  <c r="G132" i="7"/>
  <c r="F27" i="7"/>
  <c r="G27" i="7"/>
  <c r="F28" i="7"/>
  <c r="G28" i="7"/>
  <c r="F29" i="7"/>
  <c r="G29" i="7"/>
  <c r="F30" i="7"/>
  <c r="G30" i="7"/>
  <c r="F31" i="7"/>
  <c r="G31" i="7"/>
  <c r="F32" i="7"/>
  <c r="G32" i="7"/>
  <c r="F133" i="7"/>
  <c r="G133" i="7"/>
  <c r="F134" i="7"/>
  <c r="G134" i="7"/>
  <c r="F135" i="7"/>
  <c r="G135" i="7"/>
  <c r="F33" i="7"/>
  <c r="G33" i="7"/>
  <c r="F34" i="7"/>
  <c r="G34" i="7"/>
  <c r="F35" i="7"/>
  <c r="G35" i="7"/>
  <c r="F36" i="7"/>
  <c r="G36" i="7"/>
  <c r="F37" i="7"/>
  <c r="G37" i="7"/>
  <c r="F38" i="7"/>
  <c r="G38" i="7"/>
  <c r="F136" i="7"/>
  <c r="G136" i="7"/>
  <c r="F39" i="7"/>
  <c r="G39" i="7"/>
  <c r="F40" i="7"/>
  <c r="G40" i="7"/>
  <c r="F41" i="7"/>
  <c r="G41" i="7"/>
  <c r="F42" i="7"/>
  <c r="G42" i="7"/>
  <c r="F43" i="7"/>
  <c r="G43" i="7"/>
  <c r="F44" i="7"/>
  <c r="G44" i="7"/>
  <c r="F137" i="7"/>
  <c r="G137" i="7"/>
  <c r="F45" i="7"/>
  <c r="G45" i="7"/>
  <c r="F46" i="7"/>
  <c r="G46" i="7"/>
  <c r="F47" i="7"/>
  <c r="G47" i="7"/>
  <c r="F48" i="7"/>
  <c r="G48" i="7"/>
  <c r="F49" i="7"/>
  <c r="G49" i="7"/>
  <c r="F50" i="7"/>
  <c r="G50" i="7"/>
  <c r="F138" i="7"/>
  <c r="G138" i="7"/>
  <c r="F139" i="7"/>
  <c r="G139" i="7"/>
  <c r="F140" i="7"/>
  <c r="G140" i="7"/>
  <c r="F141" i="7"/>
  <c r="G141" i="7"/>
  <c r="F51" i="7"/>
  <c r="G51" i="7"/>
  <c r="F52" i="7"/>
  <c r="G52" i="7"/>
  <c r="F53" i="7"/>
  <c r="G53" i="7"/>
  <c r="F54" i="7"/>
  <c r="G54" i="7"/>
  <c r="F55" i="7"/>
  <c r="G55" i="7"/>
  <c r="F56" i="7"/>
  <c r="G56" i="7"/>
  <c r="F142" i="7"/>
  <c r="G142" i="7"/>
  <c r="F143" i="7"/>
  <c r="G143" i="7"/>
  <c r="F57" i="7"/>
  <c r="G57" i="7"/>
  <c r="F58" i="7"/>
  <c r="G58" i="7"/>
  <c r="F59" i="7"/>
  <c r="G59" i="7"/>
  <c r="F60" i="7"/>
  <c r="G60" i="7"/>
  <c r="F61" i="7"/>
  <c r="G61" i="7"/>
  <c r="F62" i="7"/>
  <c r="G62" i="7"/>
  <c r="F63" i="7"/>
  <c r="G63" i="7"/>
  <c r="F64" i="7"/>
  <c r="G64" i="7"/>
  <c r="F65" i="7"/>
  <c r="G65" i="7"/>
  <c r="F144" i="7"/>
  <c r="G144" i="7"/>
  <c r="F66" i="7"/>
  <c r="G66" i="7"/>
  <c r="F67" i="7"/>
  <c r="G67" i="7"/>
  <c r="F68" i="7"/>
  <c r="G68" i="7"/>
  <c r="F69" i="7"/>
  <c r="G69" i="7"/>
  <c r="F70" i="7"/>
  <c r="G70" i="7"/>
  <c r="F71" i="7"/>
  <c r="G71" i="7"/>
  <c r="F145" i="7"/>
  <c r="G145" i="7"/>
  <c r="F146" i="7"/>
  <c r="G146" i="7"/>
  <c r="F72" i="7"/>
  <c r="G72" i="7"/>
  <c r="F73" i="7"/>
  <c r="G73" i="7"/>
  <c r="F74" i="7"/>
  <c r="G74" i="7"/>
  <c r="F75" i="7"/>
  <c r="G75" i="7"/>
  <c r="F76" i="7"/>
  <c r="G76" i="7"/>
  <c r="F77" i="7"/>
  <c r="G77" i="7"/>
  <c r="F147" i="7"/>
  <c r="G147" i="7"/>
  <c r="F148" i="7"/>
  <c r="G148" i="7"/>
  <c r="F149" i="7"/>
  <c r="G149" i="7"/>
  <c r="F78" i="7"/>
  <c r="G78" i="7"/>
  <c r="F79" i="7"/>
  <c r="G79" i="7"/>
  <c r="F80" i="7"/>
  <c r="G80" i="7"/>
  <c r="F81" i="7"/>
  <c r="G81" i="7"/>
  <c r="F82" i="7"/>
  <c r="G82" i="7"/>
  <c r="F83" i="7"/>
  <c r="G83" i="7"/>
  <c r="F150" i="7"/>
  <c r="G150" i="7"/>
  <c r="F151" i="7"/>
  <c r="G151" i="7"/>
  <c r="F84" i="7"/>
  <c r="G84" i="7"/>
  <c r="F85" i="7"/>
  <c r="G85" i="7"/>
  <c r="F86" i="7"/>
  <c r="G86" i="7"/>
  <c r="F87" i="7"/>
  <c r="G87" i="7"/>
  <c r="F88" i="7"/>
  <c r="G88" i="7"/>
  <c r="F89" i="7"/>
  <c r="G89" i="7"/>
  <c r="F152" i="7"/>
  <c r="G152" i="7"/>
  <c r="F153" i="7"/>
  <c r="G153" i="7"/>
  <c r="F90" i="7"/>
  <c r="G90" i="7"/>
  <c r="F91" i="7"/>
  <c r="G91" i="7"/>
  <c r="F92" i="7"/>
  <c r="G92" i="7"/>
  <c r="F93" i="7"/>
  <c r="G93" i="7"/>
  <c r="F94" i="7"/>
  <c r="G94" i="7"/>
  <c r="F95" i="7"/>
  <c r="G95" i="7"/>
  <c r="F154" i="7"/>
  <c r="G154" i="7"/>
  <c r="F155" i="7"/>
  <c r="G155" i="7"/>
  <c r="F96" i="7"/>
  <c r="G96" i="7"/>
  <c r="F97" i="7"/>
  <c r="G97" i="7"/>
  <c r="F98" i="7"/>
  <c r="G98" i="7"/>
  <c r="F99" i="7"/>
  <c r="G99" i="7"/>
  <c r="F100" i="7"/>
  <c r="G100" i="7"/>
  <c r="F101" i="7"/>
  <c r="G101" i="7"/>
  <c r="F156" i="7"/>
  <c r="G156" i="7"/>
  <c r="F157" i="7"/>
  <c r="G157" i="7"/>
  <c r="F102" i="7"/>
  <c r="G102" i="7"/>
  <c r="F103" i="7"/>
  <c r="G103" i="7"/>
  <c r="F104" i="7"/>
  <c r="G104" i="7"/>
  <c r="F105" i="7"/>
  <c r="G105" i="7"/>
  <c r="F106" i="7"/>
  <c r="G106" i="7"/>
  <c r="F107" i="7"/>
  <c r="G107" i="7"/>
  <c r="F158" i="7"/>
  <c r="G158" i="7"/>
  <c r="F159" i="7"/>
  <c r="G159" i="7"/>
  <c r="F108" i="7"/>
  <c r="G108" i="7"/>
  <c r="F109" i="7"/>
  <c r="G109" i="7"/>
  <c r="F110" i="7"/>
  <c r="G110" i="7"/>
  <c r="F111" i="7"/>
  <c r="G111" i="7"/>
  <c r="F112" i="7"/>
  <c r="G112" i="7"/>
  <c r="F113" i="7"/>
  <c r="G113" i="7"/>
  <c r="F114" i="7"/>
  <c r="G114" i="7"/>
  <c r="F115" i="7"/>
  <c r="G115" i="7"/>
  <c r="F160" i="7"/>
  <c r="G160" i="7"/>
  <c r="F161" i="7"/>
  <c r="G161" i="7"/>
  <c r="F116" i="7"/>
  <c r="G116" i="7"/>
  <c r="F117" i="7"/>
  <c r="G117" i="7"/>
  <c r="F118" i="7"/>
  <c r="G118" i="7"/>
  <c r="F119" i="7"/>
  <c r="G119" i="7"/>
  <c r="F120" i="7"/>
  <c r="G120" i="7"/>
  <c r="F121" i="7"/>
  <c r="G121" i="7"/>
  <c r="G123" i="7"/>
  <c r="G124" i="7"/>
  <c r="G4" i="7"/>
  <c r="G122" i="7"/>
  <c r="F4" i="7"/>
  <c r="F124" i="7"/>
  <c r="F122" i="7"/>
  <c r="H2" i="7"/>
  <c r="E4" i="8"/>
  <c r="E5" i="8"/>
  <c r="D5" i="8"/>
  <c r="D4" i="8"/>
  <c r="C5" i="8"/>
  <c r="C4" i="8"/>
  <c r="G42" i="5" l="1"/>
  <c r="H42" i="5" s="1"/>
  <c r="G16" i="5"/>
  <c r="H16" i="5" s="1"/>
  <c r="G28" i="5"/>
  <c r="H28" i="5" s="1"/>
  <c r="G27" i="5"/>
  <c r="H27" i="5" s="1"/>
  <c r="G14" i="5"/>
  <c r="H14" i="5" s="1"/>
  <c r="G39" i="5"/>
  <c r="H39" i="5" s="1"/>
  <c r="G26" i="5"/>
  <c r="H26" i="5" s="1"/>
  <c r="G35" i="5"/>
  <c r="H35" i="5" s="1"/>
  <c r="G22" i="5"/>
  <c r="H22" i="5" s="1"/>
  <c r="G13" i="5"/>
  <c r="H13" i="5" s="1"/>
  <c r="G32" i="5"/>
  <c r="H32" i="5" s="1"/>
  <c r="G29" i="5"/>
  <c r="H29" i="5" s="1"/>
  <c r="G41" i="5"/>
  <c r="H41" i="5" s="1"/>
  <c r="G15" i="5"/>
  <c r="H15" i="5" s="1"/>
  <c r="G40" i="5"/>
  <c r="H40" i="5" s="1"/>
  <c r="G34" i="5"/>
  <c r="H34" i="5" s="1"/>
  <c r="G21" i="5"/>
  <c r="H21" i="5" s="1"/>
  <c r="G9" i="5"/>
  <c r="H9" i="5" s="1"/>
  <c r="G33" i="5"/>
  <c r="H33" i="5" s="1"/>
  <c r="G20" i="5"/>
  <c r="H20" i="5" s="1"/>
  <c r="G8" i="5"/>
  <c r="H8" i="5" s="1"/>
  <c r="G19" i="5"/>
  <c r="H19" i="5" s="1"/>
  <c r="G6" i="5"/>
  <c r="H6" i="5" s="1"/>
  <c r="G38" i="5"/>
  <c r="H38" i="5" s="1"/>
  <c r="G31" i="5"/>
  <c r="H31" i="5" s="1"/>
  <c r="G25" i="5"/>
  <c r="H25" i="5" s="1"/>
  <c r="G18" i="5"/>
  <c r="H18" i="5" s="1"/>
  <c r="G12" i="5"/>
  <c r="H12" i="5" s="1"/>
  <c r="G5" i="5"/>
  <c r="H5" i="5" s="1"/>
  <c r="G37" i="5"/>
  <c r="H37" i="5" s="1"/>
  <c r="G30" i="5"/>
  <c r="H30" i="5" s="1"/>
  <c r="G24" i="5"/>
  <c r="H24" i="5" s="1"/>
  <c r="G11" i="5"/>
  <c r="H11" i="5" s="1"/>
  <c r="G36" i="5"/>
  <c r="H36" i="5" s="1"/>
  <c r="G23" i="5"/>
  <c r="H23" i="5" s="1"/>
  <c r="G17" i="5"/>
  <c r="H17" i="5" s="1"/>
  <c r="F4" i="8"/>
  <c r="C6" i="8"/>
  <c r="E6" i="8"/>
  <c r="F5" i="8"/>
  <c r="F6" i="8" s="1"/>
  <c r="D6" i="8"/>
  <c r="H3" i="7" l="1"/>
  <c r="H4" i="7" s="1"/>
  <c r="H5" i="7" s="1"/>
  <c r="H6" i="7" s="1"/>
  <c r="H7" i="7" s="1"/>
  <c r="H8" i="7" s="1"/>
  <c r="H9" i="7" l="1"/>
  <c r="H10" i="7" s="1"/>
  <c r="H11" i="7" s="1"/>
  <c r="H12" i="7" s="1"/>
  <c r="H13" i="7" s="1"/>
  <c r="H14" i="7" s="1"/>
  <c r="H15" i="7" s="1"/>
  <c r="H16" i="7" s="1"/>
  <c r="H17" i="7" s="1"/>
  <c r="H18" i="7" s="1"/>
  <c r="H19" i="7" s="1"/>
  <c r="H20" i="7" s="1"/>
  <c r="H21" i="7" s="1"/>
  <c r="H22" i="7" s="1"/>
  <c r="H23" i="7" s="1"/>
  <c r="H24" i="7" s="1"/>
  <c r="H25" i="7" s="1"/>
  <c r="H26" i="7" s="1"/>
  <c r="H27" i="7" s="1"/>
  <c r="H28" i="7" s="1"/>
  <c r="H29" i="7" s="1"/>
  <c r="H30" i="7" s="1"/>
  <c r="H31" i="7" s="1"/>
  <c r="H32" i="7" s="1"/>
  <c r="H33" i="7" s="1"/>
  <c r="H34" i="7" s="1"/>
  <c r="H35" i="7" s="1"/>
  <c r="H36" i="7" s="1"/>
  <c r="H37" i="7" s="1"/>
  <c r="H38" i="7" s="1"/>
  <c r="H39" i="7" s="1"/>
  <c r="H40" i="7" s="1"/>
  <c r="H41" i="7" s="1"/>
  <c r="H42" i="7" s="1"/>
  <c r="H43" i="7" s="1"/>
  <c r="H44" i="7" s="1"/>
  <c r="H45" i="7" s="1"/>
  <c r="H46" i="7" s="1"/>
  <c r="H47" i="7" s="1"/>
  <c r="H48" i="7" s="1"/>
  <c r="H49" i="7" s="1"/>
  <c r="H50" i="7" s="1"/>
  <c r="H51" i="7" s="1"/>
  <c r="H52" i="7" s="1"/>
  <c r="H53" i="7" s="1"/>
  <c r="H54" i="7" s="1"/>
  <c r="H55" i="7" s="1"/>
  <c r="H56" i="7" s="1"/>
  <c r="H57" i="7" s="1"/>
  <c r="H58" i="7" s="1"/>
  <c r="H59" i="7" s="1"/>
  <c r="H60" i="7" s="1"/>
  <c r="H61" i="7" s="1"/>
  <c r="H62" i="7" s="1"/>
  <c r="H63" i="7" s="1"/>
  <c r="H64" i="7" s="1"/>
  <c r="H65" i="7" s="1"/>
  <c r="H66" i="7" s="1"/>
  <c r="H67" i="7" s="1"/>
  <c r="H68" i="7" s="1"/>
  <c r="H69" i="7" s="1"/>
  <c r="H70" i="7" s="1"/>
  <c r="H71" i="7" s="1"/>
  <c r="H72" i="7" s="1"/>
  <c r="H73" i="7" s="1"/>
  <c r="H74" i="7" s="1"/>
  <c r="H75" i="7" s="1"/>
  <c r="H76" i="7" s="1"/>
  <c r="H77" i="7" s="1"/>
  <c r="H78" i="7" s="1"/>
  <c r="H79" i="7" s="1"/>
  <c r="H80" i="7" s="1"/>
  <c r="H81" i="7" s="1"/>
  <c r="H82" i="7" s="1"/>
  <c r="H83" i="7" s="1"/>
  <c r="H84" i="7" s="1"/>
  <c r="H85" i="7" s="1"/>
  <c r="H86" i="7" s="1"/>
  <c r="H87" i="7" s="1"/>
  <c r="H88" i="7" s="1"/>
  <c r="H89" i="7" s="1"/>
  <c r="H90" i="7" s="1"/>
  <c r="H91" i="7" s="1"/>
  <c r="H92" i="7" s="1"/>
  <c r="H93" i="7" s="1"/>
  <c r="H94" i="7" s="1"/>
  <c r="H95" i="7" s="1"/>
  <c r="H96" i="7" s="1"/>
  <c r="H97" i="7" s="1"/>
  <c r="H98" i="7" s="1"/>
  <c r="H99" i="7" s="1"/>
  <c r="H100" i="7" s="1"/>
  <c r="H101" i="7" s="1"/>
  <c r="H102" i="7" s="1"/>
  <c r="H103" i="7" s="1"/>
  <c r="H104" i="7" s="1"/>
  <c r="H105" i="7" s="1"/>
  <c r="H106" i="7" s="1"/>
  <c r="H107" i="7" s="1"/>
  <c r="H108" i="7" s="1"/>
  <c r="H109" i="7" s="1"/>
  <c r="H110" i="7" s="1"/>
  <c r="H111" i="7" s="1"/>
  <c r="H112" i="7" s="1"/>
  <c r="H113" i="7" s="1"/>
  <c r="H114" i="7" s="1"/>
  <c r="H115" i="7" s="1"/>
  <c r="H116" i="7" s="1"/>
  <c r="H117" i="7" s="1"/>
  <c r="H118" i="7" s="1"/>
  <c r="H119" i="7" s="1"/>
  <c r="H120" i="7" s="1"/>
  <c r="H121" i="7" s="1"/>
  <c r="H122" i="7" s="1"/>
  <c r="H123" i="7" s="1"/>
  <c r="H124" i="7" s="1"/>
  <c r="H125" i="7" s="1"/>
  <c r="H126" i="7" s="1"/>
  <c r="H127" i="7" s="1"/>
  <c r="H128" i="7" s="1"/>
  <c r="H129" i="7" s="1"/>
  <c r="H130" i="7" s="1"/>
  <c r="H131" i="7" s="1"/>
  <c r="H132" i="7" s="1"/>
  <c r="H133" i="7" s="1"/>
  <c r="H134" i="7" s="1"/>
  <c r="H135" i="7" s="1"/>
  <c r="H136" i="7" s="1"/>
  <c r="H137" i="7" s="1"/>
  <c r="H138" i="7" s="1"/>
  <c r="H139" i="7" s="1"/>
  <c r="H140" i="7" s="1"/>
  <c r="H141" i="7" s="1"/>
  <c r="H142" i="7" s="1"/>
  <c r="H143" i="7" s="1"/>
  <c r="H144" i="7" s="1"/>
  <c r="H145" i="7" s="1"/>
  <c r="H146" i="7" s="1"/>
  <c r="H147" i="7" s="1"/>
  <c r="H148" i="7" s="1"/>
  <c r="H149" i="7" s="1"/>
  <c r="H150" i="7" s="1"/>
  <c r="H151" i="7" s="1"/>
  <c r="H152" i="7" s="1"/>
  <c r="H153" i="7" s="1"/>
  <c r="H154" i="7" s="1"/>
  <c r="H155" i="7" s="1"/>
  <c r="H156" i="7" s="1"/>
  <c r="H157" i="7" s="1"/>
  <c r="H158" i="7" s="1"/>
  <c r="H159" i="7" s="1"/>
  <c r="H160" i="7" s="1"/>
  <c r="H161" i="7" s="1"/>
</calcChain>
</file>

<file path=xl/sharedStrings.xml><?xml version="1.0" encoding="utf-8"?>
<sst xmlns="http://schemas.openxmlformats.org/spreadsheetml/2006/main" count="1338" uniqueCount="186">
  <si>
    <t>COD_CTA</t>
  </si>
  <si>
    <t>DESC_CTA</t>
  </si>
  <si>
    <t>FECHA_ASI</t>
  </si>
  <si>
    <t>N_ASIENTO</t>
  </si>
  <si>
    <t>CONCEPTO</t>
  </si>
  <si>
    <t>DEBE</t>
  </si>
  <si>
    <t>HABER</t>
  </si>
  <si>
    <t>SALDO</t>
  </si>
  <si>
    <t>6239092*TRF.DATA</t>
  </si>
  <si>
    <t>709497285*DEP GTIA - SUC :  10</t>
  </si>
  <si>
    <t>656648300*DEP GTIA - SUC :  20</t>
  </si>
  <si>
    <t>702656834*DEP GTIA - SUC :  10</t>
  </si>
  <si>
    <t>740460595*DEP GTIA - SUC :  10</t>
  </si>
  <si>
    <t>564861639*DEP GTIA - SUC :  10</t>
  </si>
  <si>
    <t>694027495*DEP GTIA - SUC :  10</t>
  </si>
  <si>
    <t>719839614*DEP GTIA - SUC :  10</t>
  </si>
  <si>
    <t>674930018*DEP GTIA - SUC :  20</t>
  </si>
  <si>
    <t>544735514*DEP GTIA - SUC :  10</t>
  </si>
  <si>
    <t>553145540*DEP GTIA - SUC :  20</t>
  </si>
  <si>
    <t>554450789*DEP GTIA - SUC :  10</t>
  </si>
  <si>
    <t>576825239*DEP GTIA - SUC :  10</t>
  </si>
  <si>
    <t>598121249*DEP GTIA - SUC :  10</t>
  </si>
  <si>
    <t>636625393*DEP GTIA - SUC :  20</t>
  </si>
  <si>
    <t>718776583*DEP GTIA - SUC :  20</t>
  </si>
  <si>
    <t>545778848*DEP GTIA - SUC :  20</t>
  </si>
  <si>
    <t>672778277*DEP GTIA - SUC :  10</t>
  </si>
  <si>
    <t>709786303*DEP GTIA - SUC :  20</t>
  </si>
  <si>
    <t>537508742*DEP GTIA - SUC :  10</t>
  </si>
  <si>
    <t>565347544*DEP GTIA - SUC :  20</t>
  </si>
  <si>
    <t>692258246*DEP GTIA - SUC :  20</t>
  </si>
  <si>
    <t>730631185*DEP GTIA - SUC :  10</t>
  </si>
  <si>
    <t>656550696*DEP GTIA - SUC :  10</t>
  </si>
  <si>
    <t>574881645*DEP GTIA - SUC :  20</t>
  </si>
  <si>
    <t>685328691*DEP GTIA - SUC :  10</t>
  </si>
  <si>
    <t>663875011*DEP GTIA - SUC :  20</t>
  </si>
  <si>
    <t>701729506*DEP GTIA - SUC :  20</t>
  </si>
  <si>
    <t>624647178*DEP GTIA - SUC :  10</t>
  </si>
  <si>
    <t>738663314*DEP GTIA - SUC :  20</t>
  </si>
  <si>
    <t>535701777*DEP GTIA - SUC :  20</t>
  </si>
  <si>
    <t>588027693*DEP GTIA - SUC :  10</t>
  </si>
  <si>
    <t>585206832*DEP GTIA - SUC :  20</t>
  </si>
  <si>
    <t>682961730*DEP GTIA - SUC :  20</t>
  </si>
  <si>
    <t>537528570*DEP GTIA - SUC :  20</t>
  </si>
  <si>
    <t>587919964*DEP GTIA - SUC :  20</t>
  </si>
  <si>
    <t>638086710*DEP GTIA - SUC :  20</t>
  </si>
  <si>
    <t>684731780*DEP GTIA - SUC :  20</t>
  </si>
  <si>
    <t>728584671*DEP GTIA - SUC :  20</t>
  </si>
  <si>
    <t>Fecha</t>
  </si>
  <si>
    <t>Concepto/Cod.Op.</t>
  </si>
  <si>
    <t>Comprobante</t>
  </si>
  <si>
    <t>Sucursal</t>
  </si>
  <si>
    <t>Importe</t>
  </si>
  <si>
    <t>Descripción</t>
  </si>
  <si>
    <t>Cod.Op.Bco.</t>
  </si>
  <si>
    <t>Saldo Apertura</t>
  </si>
  <si>
    <t>CRED.INT</t>
  </si>
  <si>
    <t>537508742</t>
  </si>
  <si>
    <t xml:space="preserve">101  </t>
  </si>
  <si>
    <t>DEUDPUB-PP- N/C DEUD. PUB</t>
  </si>
  <si>
    <t>01952</t>
  </si>
  <si>
    <t>535701777</t>
  </si>
  <si>
    <t xml:space="preserve">207  </t>
  </si>
  <si>
    <t>537528570</t>
  </si>
  <si>
    <t xml:space="preserve">204  </t>
  </si>
  <si>
    <t>COM.RECAUD</t>
  </si>
  <si>
    <t xml:space="preserve"> </t>
  </si>
  <si>
    <t xml:space="preserve">200  </t>
  </si>
  <si>
    <t>COMISREC  - N/D COMISIONE</t>
  </si>
  <si>
    <t>01210</t>
  </si>
  <si>
    <t>CO.REC.CON</t>
  </si>
  <si>
    <t>GRAVRECAUD- GRAV.MENES PO</t>
  </si>
  <si>
    <t>01211</t>
  </si>
  <si>
    <t>LEY25413CR</t>
  </si>
  <si>
    <t>IMPDBCRTG - DBCR 25413 S/</t>
  </si>
  <si>
    <t>01685</t>
  </si>
  <si>
    <t>RET.IN.BRU</t>
  </si>
  <si>
    <t xml:space="preserve">811  </t>
  </si>
  <si>
    <t>IIBBSIRCRE- RET. ING. BRU</t>
  </si>
  <si>
    <t>01297</t>
  </si>
  <si>
    <t>ING.BR.TUC</t>
  </si>
  <si>
    <t xml:space="preserve">140  </t>
  </si>
  <si>
    <t>RETIBTUCU - RET IIBB TUCU</t>
  </si>
  <si>
    <t>01972</t>
  </si>
  <si>
    <t>LEY25413DB</t>
  </si>
  <si>
    <t>01684</t>
  </si>
  <si>
    <t>544735514</t>
  </si>
  <si>
    <t>545778848</t>
  </si>
  <si>
    <t>553145540</t>
  </si>
  <si>
    <t>554450789</t>
  </si>
  <si>
    <t>564861639</t>
  </si>
  <si>
    <t>565347544</t>
  </si>
  <si>
    <t>576825239</t>
  </si>
  <si>
    <t>574881645</t>
  </si>
  <si>
    <t>588027693</t>
  </si>
  <si>
    <t>585206832</t>
  </si>
  <si>
    <t>587919964</t>
  </si>
  <si>
    <t>598121249</t>
  </si>
  <si>
    <t>624647178</t>
  </si>
  <si>
    <t>636625393</t>
  </si>
  <si>
    <t>638086710</t>
  </si>
  <si>
    <t>636712546</t>
  </si>
  <si>
    <t xml:space="preserve">381  </t>
  </si>
  <si>
    <t>637285014</t>
  </si>
  <si>
    <t xml:space="preserve">172  </t>
  </si>
  <si>
    <t>656648300</t>
  </si>
  <si>
    <t>656550696</t>
  </si>
  <si>
    <t>TRF.DATA</t>
  </si>
  <si>
    <t>19309092</t>
  </si>
  <si>
    <t>TRFDATANET- TRANSF DATANE</t>
  </si>
  <si>
    <t>02018</t>
  </si>
  <si>
    <t>COM.TEF DN</t>
  </si>
  <si>
    <t>10530118</t>
  </si>
  <si>
    <t>DNTCOMITR - COMISION TRAN</t>
  </si>
  <si>
    <t>00531</t>
  </si>
  <si>
    <t>IVA 21%</t>
  </si>
  <si>
    <t xml:space="preserve">IVA Basico 21%           </t>
  </si>
  <si>
    <t>663875011</t>
  </si>
  <si>
    <t>674930018</t>
  </si>
  <si>
    <t>672778277</t>
  </si>
  <si>
    <t>685328691</t>
  </si>
  <si>
    <t>682961730</t>
  </si>
  <si>
    <t>684731780</t>
  </si>
  <si>
    <t>694027495</t>
  </si>
  <si>
    <t>692258246</t>
  </si>
  <si>
    <t>702656834</t>
  </si>
  <si>
    <t>701729506</t>
  </si>
  <si>
    <t>709497285</t>
  </si>
  <si>
    <t>709786303</t>
  </si>
  <si>
    <t>719839614</t>
  </si>
  <si>
    <t>718776583</t>
  </si>
  <si>
    <t>730631185</t>
  </si>
  <si>
    <t>728584671</t>
  </si>
  <si>
    <t>C.MANT.CTA</t>
  </si>
  <si>
    <t>COMMANCTA - COMISION MANT</t>
  </si>
  <si>
    <t>00033</t>
  </si>
  <si>
    <t>740460595</t>
  </si>
  <si>
    <t>738663314</t>
  </si>
  <si>
    <t>INT.S/DESC</t>
  </si>
  <si>
    <t>INADCCS/A - INTER.ADEL.CC</t>
  </si>
  <si>
    <t>IVA.10.5%</t>
  </si>
  <si>
    <t xml:space="preserve">IVA Basico 10,5%         </t>
  </si>
  <si>
    <t>IMP.SELLOS</t>
  </si>
  <si>
    <t>DBDGRJUJUY- DB DGR SELLOS</t>
  </si>
  <si>
    <t>IDEP.EF</t>
  </si>
  <si>
    <t>INTDEPEFVO- CR INTERDEPOS</t>
  </si>
  <si>
    <t>COM.INTERD</t>
  </si>
  <si>
    <t>COMDEPOSUC- COMISION  DEP</t>
  </si>
  <si>
    <t>IMPDBCRTG-  IMPDBCR 25413</t>
  </si>
  <si>
    <t>IMPDBCRTG -  IMPDBCR 2541</t>
  </si>
  <si>
    <t>IMPDBCRTG - IMPDBCR 25413</t>
  </si>
  <si>
    <t>INTERDEPOS</t>
  </si>
  <si>
    <t>INT.EF.TAS- INTERDEPOSITO</t>
  </si>
  <si>
    <t>DEB.INTERN</t>
  </si>
  <si>
    <t>C.IT.EF.TA- COMISION INTE</t>
  </si>
  <si>
    <t>BCO MACRO-CC32000</t>
  </si>
  <si>
    <t>IVA sobre Comision</t>
  </si>
  <si>
    <t xml:space="preserve">Comision </t>
  </si>
  <si>
    <t>Impuesto S/ los Creditos - Ley 25.413</t>
  </si>
  <si>
    <t>Impuesto S/ los Debitos - Ley 25.413</t>
  </si>
  <si>
    <t>Imp. S/ los Ingresos Brutos</t>
  </si>
  <si>
    <t>Ret. Imp. S/ los Ingresos Brutos</t>
  </si>
  <si>
    <t>Transferencias Realizadas</t>
  </si>
  <si>
    <t>Comsiones por transferencias</t>
  </si>
  <si>
    <t>Comision por Mantenimiento de Cuenta</t>
  </si>
  <si>
    <t>Intereses S/ Descubierto</t>
  </si>
  <si>
    <t>Impuesto a los sellos</t>
  </si>
  <si>
    <t>Intereses a favor por deposito en TAS</t>
  </si>
  <si>
    <t>Comision …</t>
  </si>
  <si>
    <t xml:space="preserve">Intereses a favor por deposito </t>
  </si>
  <si>
    <t>Depositos</t>
  </si>
  <si>
    <t>ASIENTO APERTURA EJ 2024</t>
  </si>
  <si>
    <t>GASTOS BCARIOS 01/2024</t>
  </si>
  <si>
    <t>Saldo Inicial</t>
  </si>
  <si>
    <t>Mayor</t>
  </si>
  <si>
    <t>Extracto</t>
  </si>
  <si>
    <t>Ingresos</t>
  </si>
  <si>
    <t>Egresos</t>
  </si>
  <si>
    <t>Saldo</t>
  </si>
  <si>
    <t>BUSCARV</t>
  </si>
  <si>
    <t>DIFERENCIA</t>
  </si>
  <si>
    <t>OBS</t>
  </si>
  <si>
    <t>Falta registrar</t>
  </si>
  <si>
    <t>Saldo Contable</t>
  </si>
  <si>
    <t>Registro de Deposito</t>
  </si>
  <si>
    <t>Registro Dif Gastos</t>
  </si>
  <si>
    <t>Saldo Bancario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</si>
</sst>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FF000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1" fontId="2" fillId="0" borderId="0" xfId="0" applyNumberFormat="1" applyFont="1"/>
    <xf numFmtId="0" fontId="2" fillId="0" borderId="0" xfId="0" quotePrefix="1" applyFont="1"/>
    <xf numFmtId="14" fontId="2" fillId="0" borderId="0" xfId="0" applyNumberFormat="1" applyFont="1"/>
    <xf numFmtId="0" fontId="4" fillId="0" borderId="0" xfId="0" applyFont="1"/>
    <xf numFmtId="0" fontId="2" fillId="0" borderId="0" xfId="0" applyFont="1"/>
    <xf numFmtId="164" fontId="2" fillId="0" borderId="0" xfId="1" applyFont="1"/>
    <xf numFmtId="0" fontId="5" fillId="0" borderId="0" xfId="0" quotePrefix="1" applyFont="1" applyAlignment="1">
      <alignment horizontal="center"/>
    </xf>
    <xf numFmtId="0" fontId="5" fillId="0" borderId="0" xfId="0" applyFont="1"/>
    <xf numFmtId="164" fontId="5" fillId="0" borderId="0" xfId="1" quotePrefix="1" applyFont="1" applyAlignment="1">
      <alignment horizontal="center"/>
    </xf>
    <xf numFmtId="0" fontId="6" fillId="0" borderId="0" xfId="0" applyFont="1"/>
    <xf numFmtId="0" fontId="4" fillId="0" borderId="0" xfId="0" applyFont="1" applyAlignment="1">
      <alignment horizontal="center"/>
    </xf>
    <xf numFmtId="164" fontId="4" fillId="0" borderId="0" xfId="1" applyFont="1" applyAlignment="1">
      <alignment horizontal="center"/>
    </xf>
    <xf numFmtId="4" fontId="2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left"/>
    </xf>
    <xf numFmtId="164" fontId="2" fillId="0" borderId="0" xfId="1" applyFont="1" applyAlignment="1">
      <alignment horizontal="right"/>
    </xf>
    <xf numFmtId="4" fontId="7" fillId="0" borderId="0" xfId="0" applyNumberFormat="1" applyFont="1" applyAlignment="1">
      <alignment horizontal="left"/>
    </xf>
    <xf numFmtId="4" fontId="8" fillId="0" borderId="0" xfId="2" applyNumberFormat="1" applyFont="1" applyAlignment="1">
      <alignment horizontal="left"/>
    </xf>
    <xf numFmtId="4" fontId="9" fillId="0" borderId="0" xfId="2" applyNumberFormat="1" applyFont="1" applyAlignment="1">
      <alignment horizontal="left"/>
    </xf>
    <xf numFmtId="14" fontId="2" fillId="0" borderId="0" xfId="0" applyNumberFormat="1" applyFont="1" applyAlignment="1">
      <alignment horizontal="right"/>
    </xf>
    <xf numFmtId="164" fontId="2" fillId="2" borderId="0" xfId="1" applyFont="1" applyFill="1"/>
    <xf numFmtId="164" fontId="2" fillId="0" borderId="0" xfId="0" applyNumberFormat="1" applyFont="1"/>
    <xf numFmtId="44" fontId="2" fillId="0" borderId="0" xfId="0" applyNumberFormat="1" applyFont="1"/>
    <xf numFmtId="4" fontId="0" fillId="0" borderId="0" xfId="0" applyNumberFormat="1"/>
    <xf numFmtId="0" fontId="0" fillId="2" borderId="0" xfId="0" applyFill="1"/>
    <xf numFmtId="43" fontId="0" fillId="0" borderId="0" xfId="3" applyFont="1"/>
    <xf numFmtId="43" fontId="0" fillId="2" borderId="0" xfId="3" applyFont="1" applyFill="1"/>
    <xf numFmtId="14" fontId="2" fillId="3" borderId="0" xfId="0" applyNumberFormat="1" applyFont="1" applyFill="1" applyAlignment="1">
      <alignment horizontal="right"/>
    </xf>
    <xf numFmtId="4" fontId="2" fillId="3" borderId="0" xfId="0" applyNumberFormat="1" applyFont="1" applyFill="1" applyAlignment="1">
      <alignment horizontal="left"/>
    </xf>
    <xf numFmtId="4" fontId="2" fillId="3" borderId="0" xfId="0" applyNumberFormat="1" applyFont="1" applyFill="1" applyAlignment="1">
      <alignment horizontal="right"/>
    </xf>
    <xf numFmtId="164" fontId="2" fillId="3" borderId="0" xfId="1" applyFont="1" applyFill="1" applyAlignment="1">
      <alignment horizontal="right"/>
    </xf>
    <xf numFmtId="14" fontId="2" fillId="3" borderId="0" xfId="0" applyNumberFormat="1" applyFont="1" applyFill="1"/>
    <xf numFmtId="0" fontId="2" fillId="3" borderId="0" xfId="0" quotePrefix="1" applyFont="1" applyFill="1"/>
    <xf numFmtId="164" fontId="2" fillId="3" borderId="0" xfId="1" applyFont="1" applyFill="1"/>
    <xf numFmtId="4" fontId="2" fillId="0" borderId="0" xfId="0" applyNumberFormat="1" applyFont="1"/>
    <xf numFmtId="4" fontId="4" fillId="0" borderId="0" xfId="0" applyNumberFormat="1" applyFont="1" applyAlignment="1">
      <alignment horizontal="right"/>
    </xf>
    <xf numFmtId="43" fontId="0" fillId="0" borderId="0" xfId="0" applyNumberFormat="1"/>
  </cellXfs>
  <cellStyles count="4">
    <cellStyle name="Millares" xfId="3" builtinId="3"/>
    <cellStyle name="Moneda" xfId="1" builtinId="4"/>
    <cellStyle name="Normal" xfId="0" builtinId="0"/>
    <cellStyle name="Normal 3" xfId="2" xr:uid="{BDCDEF8F-25FF-4749-8D8F-44A32E13171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92D05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64167-79D9-4370-840A-159E921F7FFD}">
  <sheetPr codeName="Hoja1"/>
  <dimension ref="A1:M42"/>
  <sheetViews>
    <sheetView workbookViewId="0">
      <selection activeCell="E33" sqref="E33"/>
    </sheetView>
  </sheetViews>
  <sheetFormatPr baseColWidth="10" defaultRowHeight="11.25" x14ac:dyDescent="0.2"/>
  <cols>
    <col min="1" max="1" width="7.140625" style="5" bestFit="1" customWidth="1"/>
    <col min="2" max="2" width="15.28515625" style="5" bestFit="1" customWidth="1"/>
    <col min="3" max="3" width="9" style="5" bestFit="1" customWidth="1"/>
    <col min="4" max="4" width="8.28515625" style="5" bestFit="1" customWidth="1"/>
    <col min="5" max="5" width="26.7109375" style="5" bestFit="1" customWidth="1"/>
    <col min="6" max="6" width="9.5703125" style="6" bestFit="1" customWidth="1"/>
    <col min="7" max="7" width="10.42578125" style="6" bestFit="1" customWidth="1"/>
    <col min="8" max="8" width="10.85546875" style="6" bestFit="1" customWidth="1"/>
    <col min="9" max="16384" width="11.42578125" style="5"/>
  </cols>
  <sheetData>
    <row r="1" spans="1:13" s="8" customFormat="1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9" t="s">
        <v>5</v>
      </c>
      <c r="G1" s="9" t="s">
        <v>6</v>
      </c>
      <c r="H1" s="9" t="s">
        <v>7</v>
      </c>
      <c r="K1" s="10"/>
      <c r="M1" s="10"/>
    </row>
    <row r="2" spans="1:13" x14ac:dyDescent="0.2">
      <c r="A2" s="1">
        <v>1114909</v>
      </c>
      <c r="B2" s="2" t="s">
        <v>154</v>
      </c>
      <c r="C2" s="3">
        <v>45292</v>
      </c>
      <c r="D2" s="1">
        <v>1</v>
      </c>
      <c r="E2" s="2" t="s">
        <v>170</v>
      </c>
      <c r="F2" s="6">
        <v>3418.81</v>
      </c>
      <c r="G2" s="6">
        <v>0</v>
      </c>
      <c r="H2" s="6">
        <v>3418.81</v>
      </c>
      <c r="I2" s="21"/>
      <c r="J2" s="4"/>
      <c r="L2" s="4"/>
    </row>
    <row r="3" spans="1:13" x14ac:dyDescent="0.2">
      <c r="A3" s="1">
        <v>1114909</v>
      </c>
      <c r="B3" s="2" t="s">
        <v>154</v>
      </c>
      <c r="C3" s="3">
        <v>45293</v>
      </c>
      <c r="D3" s="1">
        <v>69259</v>
      </c>
      <c r="E3" s="2" t="s">
        <v>38</v>
      </c>
      <c r="F3" s="6">
        <v>149</v>
      </c>
      <c r="G3" s="6">
        <v>0</v>
      </c>
      <c r="H3" s="6">
        <v>3567.81</v>
      </c>
      <c r="I3" s="22"/>
    </row>
    <row r="4" spans="1:13" x14ac:dyDescent="0.2">
      <c r="A4" s="1">
        <v>1114909</v>
      </c>
      <c r="B4" s="2" t="s">
        <v>154</v>
      </c>
      <c r="C4" s="3">
        <v>45293</v>
      </c>
      <c r="D4" s="1">
        <v>69260</v>
      </c>
      <c r="E4" s="2" t="s">
        <v>42</v>
      </c>
      <c r="F4" s="6">
        <v>300</v>
      </c>
      <c r="G4" s="6">
        <v>0</v>
      </c>
      <c r="H4" s="6">
        <v>3867.81</v>
      </c>
      <c r="I4" s="22"/>
    </row>
    <row r="5" spans="1:13" x14ac:dyDescent="0.2">
      <c r="A5" s="1">
        <v>1114909</v>
      </c>
      <c r="B5" s="2" t="s">
        <v>154</v>
      </c>
      <c r="C5" s="3">
        <v>45293</v>
      </c>
      <c r="D5" s="1">
        <v>69261</v>
      </c>
      <c r="E5" s="2" t="s">
        <v>27</v>
      </c>
      <c r="F5" s="6">
        <v>77.95</v>
      </c>
      <c r="G5" s="6">
        <v>0</v>
      </c>
      <c r="H5" s="6">
        <v>3945.76</v>
      </c>
      <c r="I5" s="22"/>
    </row>
    <row r="6" spans="1:13" x14ac:dyDescent="0.2">
      <c r="A6" s="1">
        <v>1114909</v>
      </c>
      <c r="B6" s="2" t="s">
        <v>154</v>
      </c>
      <c r="C6" s="3">
        <v>45294</v>
      </c>
      <c r="D6" s="1">
        <v>69661</v>
      </c>
      <c r="E6" s="2" t="s">
        <v>24</v>
      </c>
      <c r="F6" s="6">
        <v>66</v>
      </c>
      <c r="G6" s="6">
        <v>0</v>
      </c>
      <c r="H6" s="6">
        <v>4011.76</v>
      </c>
      <c r="I6" s="22"/>
    </row>
    <row r="7" spans="1:13" x14ac:dyDescent="0.2">
      <c r="A7" s="1">
        <v>1114909</v>
      </c>
      <c r="B7" s="2" t="s">
        <v>154</v>
      </c>
      <c r="C7" s="3">
        <v>45294</v>
      </c>
      <c r="D7" s="1">
        <v>69662</v>
      </c>
      <c r="E7" s="2" t="s">
        <v>17</v>
      </c>
      <c r="F7" s="6">
        <v>41.25</v>
      </c>
      <c r="G7" s="6">
        <v>0</v>
      </c>
      <c r="H7" s="6">
        <v>4053.01</v>
      </c>
      <c r="I7" s="22"/>
    </row>
    <row r="8" spans="1:13" x14ac:dyDescent="0.2">
      <c r="A8" s="1">
        <v>1114909</v>
      </c>
      <c r="B8" s="2" t="s">
        <v>154</v>
      </c>
      <c r="C8" s="3">
        <v>45295</v>
      </c>
      <c r="D8" s="1">
        <v>70110</v>
      </c>
      <c r="E8" s="2" t="s">
        <v>18</v>
      </c>
      <c r="F8" s="6">
        <v>50</v>
      </c>
      <c r="G8" s="6">
        <v>0</v>
      </c>
      <c r="H8" s="6">
        <v>4103.01</v>
      </c>
      <c r="I8" s="22"/>
    </row>
    <row r="9" spans="1:13" x14ac:dyDescent="0.2">
      <c r="A9" s="1">
        <v>1114909</v>
      </c>
      <c r="B9" s="2" t="s">
        <v>154</v>
      </c>
      <c r="C9" s="3">
        <v>45295</v>
      </c>
      <c r="D9" s="1">
        <v>70111</v>
      </c>
      <c r="E9" s="2" t="s">
        <v>19</v>
      </c>
      <c r="F9" s="6">
        <v>51</v>
      </c>
      <c r="G9" s="6">
        <v>0</v>
      </c>
      <c r="H9" s="6">
        <v>4154.01</v>
      </c>
      <c r="I9" s="22"/>
    </row>
    <row r="10" spans="1:13" x14ac:dyDescent="0.2">
      <c r="A10" s="1">
        <v>1114909</v>
      </c>
      <c r="B10" s="2" t="s">
        <v>154</v>
      </c>
      <c r="C10" s="3">
        <v>45296</v>
      </c>
      <c r="D10" s="1">
        <v>70461</v>
      </c>
      <c r="E10" s="2" t="s">
        <v>28</v>
      </c>
      <c r="F10" s="6">
        <v>80</v>
      </c>
      <c r="G10" s="6">
        <v>0</v>
      </c>
      <c r="H10" s="6">
        <v>4234.01</v>
      </c>
      <c r="I10" s="22"/>
    </row>
    <row r="11" spans="1:13" x14ac:dyDescent="0.2">
      <c r="A11" s="1">
        <v>1114909</v>
      </c>
      <c r="B11" s="2" t="s">
        <v>154</v>
      </c>
      <c r="C11" s="3">
        <v>45296</v>
      </c>
      <c r="D11" s="1">
        <v>70462</v>
      </c>
      <c r="E11" s="2" t="s">
        <v>13</v>
      </c>
      <c r="F11" s="6">
        <v>31.38</v>
      </c>
      <c r="G11" s="6">
        <v>0</v>
      </c>
      <c r="H11" s="6">
        <v>4265.3900000000003</v>
      </c>
      <c r="I11" s="22"/>
    </row>
    <row r="12" spans="1:13" x14ac:dyDescent="0.2">
      <c r="A12" s="1">
        <v>1114909</v>
      </c>
      <c r="B12" s="2" t="s">
        <v>154</v>
      </c>
      <c r="C12" s="3">
        <v>45297</v>
      </c>
      <c r="D12" s="1">
        <v>70868</v>
      </c>
      <c r="E12" s="2" t="s">
        <v>32</v>
      </c>
      <c r="F12" s="6">
        <v>95</v>
      </c>
      <c r="G12" s="6">
        <v>0</v>
      </c>
      <c r="H12" s="6">
        <v>4360.3900000000003</v>
      </c>
      <c r="I12" s="22"/>
    </row>
    <row r="13" spans="1:13" x14ac:dyDescent="0.2">
      <c r="A13" s="1">
        <v>1114909</v>
      </c>
      <c r="B13" s="2" t="s">
        <v>154</v>
      </c>
      <c r="C13" s="3">
        <v>45297</v>
      </c>
      <c r="D13" s="1">
        <v>70869</v>
      </c>
      <c r="E13" s="2" t="s">
        <v>20</v>
      </c>
      <c r="F13" s="6">
        <v>56.6</v>
      </c>
      <c r="G13" s="6">
        <v>0</v>
      </c>
      <c r="H13" s="6">
        <v>4416.99</v>
      </c>
      <c r="I13" s="22"/>
    </row>
    <row r="14" spans="1:13" x14ac:dyDescent="0.2">
      <c r="A14" s="1">
        <v>1114909</v>
      </c>
      <c r="B14" s="2" t="s">
        <v>154</v>
      </c>
      <c r="C14" s="3">
        <v>45300</v>
      </c>
      <c r="D14" s="1">
        <v>71703</v>
      </c>
      <c r="E14" s="2" t="s">
        <v>40</v>
      </c>
      <c r="F14" s="6">
        <v>270</v>
      </c>
      <c r="G14" s="6">
        <v>0</v>
      </c>
      <c r="H14" s="6">
        <v>4686.99</v>
      </c>
      <c r="I14" s="22"/>
    </row>
    <row r="15" spans="1:13" x14ac:dyDescent="0.2">
      <c r="A15" s="1">
        <v>1114909</v>
      </c>
      <c r="B15" s="2" t="s">
        <v>154</v>
      </c>
      <c r="C15" s="3">
        <v>45300</v>
      </c>
      <c r="D15" s="1">
        <v>71704</v>
      </c>
      <c r="E15" s="2" t="s">
        <v>43</v>
      </c>
      <c r="F15" s="6">
        <v>300</v>
      </c>
      <c r="G15" s="6">
        <v>0</v>
      </c>
      <c r="H15" s="6">
        <v>4986.99</v>
      </c>
      <c r="I15" s="22"/>
    </row>
    <row r="16" spans="1:13" x14ac:dyDescent="0.2">
      <c r="A16" s="1">
        <v>1114909</v>
      </c>
      <c r="B16" s="2" t="s">
        <v>154</v>
      </c>
      <c r="C16" s="3">
        <v>45300</v>
      </c>
      <c r="D16" s="1">
        <v>71705</v>
      </c>
      <c r="E16" s="2" t="s">
        <v>39</v>
      </c>
      <c r="F16" s="6">
        <v>160.27000000000001</v>
      </c>
      <c r="G16" s="6">
        <v>0</v>
      </c>
      <c r="H16" s="6">
        <v>5147.26</v>
      </c>
      <c r="I16" s="22"/>
    </row>
    <row r="17" spans="1:9" x14ac:dyDescent="0.2">
      <c r="A17" s="1">
        <v>1114909</v>
      </c>
      <c r="B17" s="2" t="s">
        <v>154</v>
      </c>
      <c r="C17" s="3">
        <v>45301</v>
      </c>
      <c r="D17" s="1">
        <v>72109</v>
      </c>
      <c r="E17" s="2" t="s">
        <v>21</v>
      </c>
      <c r="F17" s="6">
        <v>59.58</v>
      </c>
      <c r="G17" s="6">
        <v>0</v>
      </c>
      <c r="H17" s="6">
        <v>5206.84</v>
      </c>
      <c r="I17" s="22"/>
    </row>
    <row r="18" spans="1:9" x14ac:dyDescent="0.2">
      <c r="A18" s="1">
        <v>1114909</v>
      </c>
      <c r="B18" s="2" t="s">
        <v>154</v>
      </c>
      <c r="C18" s="3">
        <v>45304</v>
      </c>
      <c r="D18" s="1">
        <v>73121</v>
      </c>
      <c r="E18" s="2" t="s">
        <v>36</v>
      </c>
      <c r="F18" s="6">
        <v>123.75</v>
      </c>
      <c r="G18" s="6">
        <v>0</v>
      </c>
      <c r="H18" s="6">
        <v>5330.59</v>
      </c>
      <c r="I18" s="22"/>
    </row>
    <row r="19" spans="1:9" x14ac:dyDescent="0.2">
      <c r="A19" s="1">
        <v>1114909</v>
      </c>
      <c r="B19" s="2" t="s">
        <v>154</v>
      </c>
      <c r="C19" s="3">
        <v>45307</v>
      </c>
      <c r="D19" s="1">
        <v>73921</v>
      </c>
      <c r="E19" s="2" t="s">
        <v>22</v>
      </c>
      <c r="F19" s="6">
        <v>60</v>
      </c>
      <c r="G19" s="6">
        <v>0</v>
      </c>
      <c r="H19" s="6">
        <v>5390.59</v>
      </c>
      <c r="I19" s="22"/>
    </row>
    <row r="20" spans="1:9" x14ac:dyDescent="0.2">
      <c r="A20" s="1">
        <v>1114909</v>
      </c>
      <c r="B20" s="2" t="s">
        <v>154</v>
      </c>
      <c r="C20" s="3">
        <v>45307</v>
      </c>
      <c r="D20" s="1">
        <v>73922</v>
      </c>
      <c r="E20" s="2" t="s">
        <v>44</v>
      </c>
      <c r="F20" s="6">
        <v>300</v>
      </c>
      <c r="G20" s="6">
        <v>0</v>
      </c>
      <c r="H20" s="6">
        <v>5690.59</v>
      </c>
      <c r="I20" s="22"/>
    </row>
    <row r="21" spans="1:9" x14ac:dyDescent="0.2">
      <c r="A21" s="1">
        <v>1114909</v>
      </c>
      <c r="B21" s="2" t="s">
        <v>154</v>
      </c>
      <c r="C21" s="3">
        <v>45309</v>
      </c>
      <c r="D21" s="1">
        <v>74745</v>
      </c>
      <c r="E21" s="2" t="s">
        <v>10</v>
      </c>
      <c r="F21" s="6">
        <v>18</v>
      </c>
      <c r="G21" s="6">
        <v>0</v>
      </c>
      <c r="H21" s="6">
        <v>5708.59</v>
      </c>
      <c r="I21" s="22"/>
    </row>
    <row r="22" spans="1:9" x14ac:dyDescent="0.2">
      <c r="A22" s="1">
        <v>1114909</v>
      </c>
      <c r="B22" s="2" t="s">
        <v>154</v>
      </c>
      <c r="C22" s="3">
        <v>45309</v>
      </c>
      <c r="D22" s="1">
        <v>74746</v>
      </c>
      <c r="E22" s="2" t="s">
        <v>31</v>
      </c>
      <c r="F22" s="6">
        <v>93.8</v>
      </c>
      <c r="G22" s="6">
        <v>0</v>
      </c>
      <c r="H22" s="6">
        <v>5802.39</v>
      </c>
      <c r="I22" s="22"/>
    </row>
    <row r="23" spans="1:9" x14ac:dyDescent="0.2">
      <c r="A23" s="1">
        <v>1114909</v>
      </c>
      <c r="B23" s="2" t="s">
        <v>154</v>
      </c>
      <c r="C23" s="3">
        <v>45309</v>
      </c>
      <c r="D23" s="1">
        <v>75033</v>
      </c>
      <c r="E23" s="2" t="s">
        <v>8</v>
      </c>
      <c r="F23" s="6">
        <v>0</v>
      </c>
      <c r="G23" s="6">
        <v>20000</v>
      </c>
      <c r="H23" s="6">
        <v>-14197.61</v>
      </c>
      <c r="I23" s="22"/>
    </row>
    <row r="24" spans="1:9" x14ac:dyDescent="0.2">
      <c r="A24" s="1">
        <v>1114909</v>
      </c>
      <c r="B24" s="2" t="s">
        <v>154</v>
      </c>
      <c r="C24" s="3">
        <v>45310</v>
      </c>
      <c r="D24" s="1">
        <v>75107</v>
      </c>
      <c r="E24" s="2" t="s">
        <v>34</v>
      </c>
      <c r="F24" s="6">
        <v>110</v>
      </c>
      <c r="G24" s="6">
        <v>0</v>
      </c>
      <c r="H24" s="6">
        <v>-14087.61</v>
      </c>
      <c r="I24" s="22"/>
    </row>
    <row r="25" spans="1:9" x14ac:dyDescent="0.2">
      <c r="A25" s="1">
        <v>1114909</v>
      </c>
      <c r="B25" s="2" t="s">
        <v>154</v>
      </c>
      <c r="C25" s="3">
        <v>45311</v>
      </c>
      <c r="D25" s="1">
        <v>75462</v>
      </c>
      <c r="E25" s="2" t="s">
        <v>16</v>
      </c>
      <c r="F25" s="6">
        <v>40</v>
      </c>
      <c r="G25" s="6">
        <v>0</v>
      </c>
      <c r="H25" s="6">
        <v>-14047.61</v>
      </c>
      <c r="I25" s="22"/>
    </row>
    <row r="26" spans="1:9" x14ac:dyDescent="0.2">
      <c r="A26" s="1">
        <v>1114909</v>
      </c>
      <c r="B26" s="2" t="s">
        <v>154</v>
      </c>
      <c r="C26" s="3">
        <v>45311</v>
      </c>
      <c r="D26" s="1">
        <v>75463</v>
      </c>
      <c r="E26" s="2" t="s">
        <v>25</v>
      </c>
      <c r="F26" s="6">
        <v>72.45</v>
      </c>
      <c r="G26" s="6">
        <v>0</v>
      </c>
      <c r="H26" s="6">
        <v>-13975.16</v>
      </c>
      <c r="I26" s="22"/>
    </row>
    <row r="27" spans="1:9" x14ac:dyDescent="0.2">
      <c r="A27" s="1">
        <v>1114909</v>
      </c>
      <c r="B27" s="2" t="s">
        <v>154</v>
      </c>
      <c r="C27" s="3">
        <v>45314</v>
      </c>
      <c r="D27" s="1">
        <v>76317</v>
      </c>
      <c r="E27" s="2" t="s">
        <v>41</v>
      </c>
      <c r="F27" s="6">
        <v>280</v>
      </c>
      <c r="G27" s="6">
        <v>0</v>
      </c>
      <c r="H27" s="6">
        <v>-13695.16</v>
      </c>
      <c r="I27" s="22"/>
    </row>
    <row r="28" spans="1:9" x14ac:dyDescent="0.2">
      <c r="A28" s="1">
        <v>1114909</v>
      </c>
      <c r="B28" s="2" t="s">
        <v>154</v>
      </c>
      <c r="C28" s="3">
        <v>45314</v>
      </c>
      <c r="D28" s="1">
        <v>76318</v>
      </c>
      <c r="E28" s="2" t="s">
        <v>45</v>
      </c>
      <c r="F28" s="6">
        <v>300</v>
      </c>
      <c r="G28" s="6">
        <v>0</v>
      </c>
      <c r="H28" s="6">
        <v>-13395.16</v>
      </c>
      <c r="I28" s="22"/>
    </row>
    <row r="29" spans="1:9" x14ac:dyDescent="0.2">
      <c r="A29" s="1">
        <v>1114909</v>
      </c>
      <c r="B29" s="2" t="s">
        <v>154</v>
      </c>
      <c r="C29" s="3">
        <v>45314</v>
      </c>
      <c r="D29" s="1">
        <v>76319</v>
      </c>
      <c r="E29" s="2" t="s">
        <v>33</v>
      </c>
      <c r="F29" s="6">
        <v>107.47</v>
      </c>
      <c r="G29" s="6">
        <v>0</v>
      </c>
      <c r="H29" s="6">
        <v>-13287.69</v>
      </c>
      <c r="I29" s="22"/>
    </row>
    <row r="30" spans="1:9" x14ac:dyDescent="0.2">
      <c r="A30" s="1">
        <v>1114909</v>
      </c>
      <c r="B30" s="2" t="s">
        <v>154</v>
      </c>
      <c r="C30" s="3">
        <v>45315</v>
      </c>
      <c r="D30" s="1">
        <v>76656</v>
      </c>
      <c r="E30" s="2" t="s">
        <v>29</v>
      </c>
      <c r="F30" s="6">
        <v>90</v>
      </c>
      <c r="G30" s="6">
        <v>0</v>
      </c>
      <c r="H30" s="6">
        <v>-13197.69</v>
      </c>
      <c r="I30" s="22"/>
    </row>
    <row r="31" spans="1:9" x14ac:dyDescent="0.2">
      <c r="A31" s="1">
        <v>1114909</v>
      </c>
      <c r="B31" s="2" t="s">
        <v>154</v>
      </c>
      <c r="C31" s="3">
        <v>45315</v>
      </c>
      <c r="D31" s="1">
        <v>76657</v>
      </c>
      <c r="E31" s="2" t="s">
        <v>14</v>
      </c>
      <c r="F31" s="6">
        <v>34.9</v>
      </c>
      <c r="G31" s="6">
        <v>0</v>
      </c>
      <c r="H31" s="6">
        <v>-13162.79</v>
      </c>
      <c r="I31" s="22"/>
    </row>
    <row r="32" spans="1:9" x14ac:dyDescent="0.2">
      <c r="A32" s="1">
        <v>1114909</v>
      </c>
      <c r="B32" s="2" t="s">
        <v>154</v>
      </c>
      <c r="C32" s="3">
        <v>45316</v>
      </c>
      <c r="D32" s="1">
        <v>77044</v>
      </c>
      <c r="E32" s="2" t="s">
        <v>35</v>
      </c>
      <c r="F32" s="6">
        <v>112</v>
      </c>
      <c r="G32" s="6">
        <v>0</v>
      </c>
      <c r="H32" s="6">
        <v>-13050.79</v>
      </c>
      <c r="I32" s="22"/>
    </row>
    <row r="33" spans="1:9" x14ac:dyDescent="0.2">
      <c r="A33" s="1">
        <v>1114909</v>
      </c>
      <c r="B33" s="2" t="s">
        <v>154</v>
      </c>
      <c r="C33" s="3">
        <v>45316</v>
      </c>
      <c r="D33" s="1">
        <v>77045</v>
      </c>
      <c r="E33" s="2" t="s">
        <v>11</v>
      </c>
      <c r="F33" s="6">
        <v>24.44</v>
      </c>
      <c r="G33" s="6">
        <v>0</v>
      </c>
      <c r="H33" s="6">
        <v>-13026.35</v>
      </c>
      <c r="I33" s="22"/>
    </row>
    <row r="34" spans="1:9" x14ac:dyDescent="0.2">
      <c r="A34" s="1">
        <v>1114909</v>
      </c>
      <c r="B34" s="2" t="s">
        <v>154</v>
      </c>
      <c r="C34" s="3">
        <v>45317</v>
      </c>
      <c r="D34" s="1">
        <v>77399</v>
      </c>
      <c r="E34" s="2" t="s">
        <v>26</v>
      </c>
      <c r="F34" s="6">
        <v>77</v>
      </c>
      <c r="G34" s="6">
        <v>0</v>
      </c>
      <c r="H34" s="6">
        <v>-12949.35</v>
      </c>
      <c r="I34" s="22"/>
    </row>
    <row r="35" spans="1:9" x14ac:dyDescent="0.2">
      <c r="A35" s="1">
        <v>1114909</v>
      </c>
      <c r="B35" s="2" t="s">
        <v>154</v>
      </c>
      <c r="C35" s="3">
        <v>45317</v>
      </c>
      <c r="D35" s="1">
        <v>77400</v>
      </c>
      <c r="E35" s="2" t="s">
        <v>9</v>
      </c>
      <c r="F35" s="6">
        <v>11.84</v>
      </c>
      <c r="G35" s="6">
        <v>0</v>
      </c>
      <c r="H35" s="6">
        <v>-12937.51</v>
      </c>
      <c r="I35" s="22"/>
    </row>
    <row r="36" spans="1:9" x14ac:dyDescent="0.2">
      <c r="A36" s="1">
        <v>1114909</v>
      </c>
      <c r="B36" s="2" t="s">
        <v>154</v>
      </c>
      <c r="C36" s="3">
        <v>45318</v>
      </c>
      <c r="D36" s="1">
        <v>77817</v>
      </c>
      <c r="E36" s="2" t="s">
        <v>23</v>
      </c>
      <c r="F36" s="6">
        <v>60</v>
      </c>
      <c r="G36" s="6">
        <v>0</v>
      </c>
      <c r="H36" s="6">
        <v>-12877.51</v>
      </c>
      <c r="I36" s="22"/>
    </row>
    <row r="37" spans="1:9" x14ac:dyDescent="0.2">
      <c r="A37" s="1">
        <v>1114909</v>
      </c>
      <c r="B37" s="2" t="s">
        <v>154</v>
      </c>
      <c r="C37" s="3">
        <v>45318</v>
      </c>
      <c r="D37" s="1">
        <v>77818</v>
      </c>
      <c r="E37" s="2" t="s">
        <v>15</v>
      </c>
      <c r="F37" s="6">
        <v>35.76</v>
      </c>
      <c r="G37" s="6">
        <v>0</v>
      </c>
      <c r="H37" s="6">
        <v>-12841.75</v>
      </c>
      <c r="I37" s="22"/>
    </row>
    <row r="38" spans="1:9" x14ac:dyDescent="0.2">
      <c r="A38" s="1">
        <v>1114909</v>
      </c>
      <c r="B38" s="2" t="s">
        <v>154</v>
      </c>
      <c r="C38" s="3">
        <v>45321</v>
      </c>
      <c r="D38" s="1">
        <v>78604</v>
      </c>
      <c r="E38" s="2" t="s">
        <v>46</v>
      </c>
      <c r="F38" s="6">
        <v>300</v>
      </c>
      <c r="G38" s="6">
        <v>0</v>
      </c>
      <c r="H38" s="6">
        <v>-12541.75</v>
      </c>
      <c r="I38" s="22"/>
    </row>
    <row r="39" spans="1:9" x14ac:dyDescent="0.2">
      <c r="A39" s="1">
        <v>1114909</v>
      </c>
      <c r="B39" s="2" t="s">
        <v>154</v>
      </c>
      <c r="C39" s="3">
        <v>45321</v>
      </c>
      <c r="D39" s="1">
        <v>78605</v>
      </c>
      <c r="E39" s="2" t="s">
        <v>30</v>
      </c>
      <c r="F39" s="6">
        <v>90.82</v>
      </c>
      <c r="G39" s="6">
        <v>0</v>
      </c>
      <c r="H39" s="6">
        <v>-12450.93</v>
      </c>
      <c r="I39" s="22"/>
    </row>
    <row r="40" spans="1:9" x14ac:dyDescent="0.2">
      <c r="A40" s="1">
        <v>1114909</v>
      </c>
      <c r="B40" s="2" t="s">
        <v>154</v>
      </c>
      <c r="C40" s="3">
        <v>45322</v>
      </c>
      <c r="D40" s="1">
        <v>78977</v>
      </c>
      <c r="E40" s="2" t="s">
        <v>171</v>
      </c>
      <c r="F40" s="6">
        <v>0</v>
      </c>
      <c r="G40" s="6">
        <v>1576.96</v>
      </c>
      <c r="H40" s="6">
        <v>-14027.89</v>
      </c>
      <c r="I40" s="22"/>
    </row>
    <row r="41" spans="1:9" x14ac:dyDescent="0.2">
      <c r="A41" s="1">
        <v>1114909</v>
      </c>
      <c r="B41" s="2" t="s">
        <v>154</v>
      </c>
      <c r="C41" s="3">
        <v>45322</v>
      </c>
      <c r="D41" s="1">
        <v>79045</v>
      </c>
      <c r="E41" s="2" t="s">
        <v>37</v>
      </c>
      <c r="F41" s="6">
        <v>145</v>
      </c>
      <c r="G41" s="6">
        <v>0</v>
      </c>
      <c r="H41" s="6">
        <v>-13882.89</v>
      </c>
      <c r="I41" s="22"/>
    </row>
    <row r="42" spans="1:9" x14ac:dyDescent="0.2">
      <c r="A42" s="1">
        <v>1114909</v>
      </c>
      <c r="B42" s="2" t="s">
        <v>154</v>
      </c>
      <c r="C42" s="3">
        <v>45322</v>
      </c>
      <c r="D42" s="1">
        <v>79046</v>
      </c>
      <c r="E42" s="2" t="s">
        <v>12</v>
      </c>
      <c r="F42" s="6">
        <v>31.06</v>
      </c>
      <c r="G42" s="6">
        <v>0</v>
      </c>
      <c r="H42" s="20">
        <v>-13851.83</v>
      </c>
      <c r="I42" s="2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590B1-56C2-4910-9675-3003FDEBC924}">
  <sheetPr codeName="Hoja5"/>
  <dimension ref="A1:K42"/>
  <sheetViews>
    <sheetView workbookViewId="0">
      <selection activeCell="C39" sqref="C39"/>
    </sheetView>
  </sheetViews>
  <sheetFormatPr baseColWidth="10" defaultRowHeight="11.25" x14ac:dyDescent="0.2"/>
  <cols>
    <col min="1" max="1" width="11.42578125" style="5"/>
    <col min="2" max="2" width="9" style="5" bestFit="1" customWidth="1"/>
    <col min="3" max="3" width="26.7109375" style="5" bestFit="1" customWidth="1"/>
    <col min="4" max="4" width="9.5703125" style="6" bestFit="1" customWidth="1"/>
    <col min="5" max="5" width="10.42578125" style="6" bestFit="1" customWidth="1"/>
    <col min="6" max="6" width="10.85546875" style="6" bestFit="1" customWidth="1"/>
    <col min="7" max="16384" width="11.42578125" style="5"/>
  </cols>
  <sheetData>
    <row r="1" spans="1:11" s="8" customFormat="1" x14ac:dyDescent="0.2">
      <c r="B1" s="7" t="s">
        <v>2</v>
      </c>
      <c r="C1" s="7" t="s">
        <v>4</v>
      </c>
      <c r="D1" s="9" t="s">
        <v>5</v>
      </c>
      <c r="E1" s="9" t="s">
        <v>6</v>
      </c>
      <c r="F1" s="9" t="s">
        <v>7</v>
      </c>
      <c r="G1" s="35" t="s">
        <v>178</v>
      </c>
      <c r="H1" s="35" t="s">
        <v>179</v>
      </c>
      <c r="I1" s="10"/>
      <c r="K1" s="10"/>
    </row>
    <row r="2" spans="1:11" hidden="1" x14ac:dyDescent="0.2">
      <c r="B2" s="31">
        <v>45292</v>
      </c>
      <c r="C2" s="32" t="s">
        <v>170</v>
      </c>
      <c r="D2" s="33">
        <v>3418.81</v>
      </c>
      <c r="E2" s="33">
        <v>0</v>
      </c>
      <c r="F2" s="33">
        <v>3418.81</v>
      </c>
      <c r="G2" s="21"/>
      <c r="H2" s="4"/>
      <c r="J2" s="4"/>
    </row>
    <row r="3" spans="1:11" hidden="1" x14ac:dyDescent="0.2">
      <c r="B3" s="31">
        <v>45309</v>
      </c>
      <c r="C3" s="32" t="s">
        <v>8</v>
      </c>
      <c r="D3" s="33">
        <v>0</v>
      </c>
      <c r="E3" s="33">
        <v>20000</v>
      </c>
      <c r="F3" s="33">
        <v>-14197.61</v>
      </c>
      <c r="G3" s="22"/>
      <c r="I3" s="3"/>
    </row>
    <row r="4" spans="1:11" hidden="1" x14ac:dyDescent="0.2">
      <c r="B4" s="31">
        <v>45322</v>
      </c>
      <c r="C4" s="32" t="s">
        <v>171</v>
      </c>
      <c r="D4" s="33">
        <v>0</v>
      </c>
      <c r="E4" s="33">
        <v>1576.96</v>
      </c>
      <c r="F4" s="33">
        <v>-14027.89</v>
      </c>
      <c r="G4" s="22"/>
      <c r="I4" s="34"/>
    </row>
    <row r="5" spans="1:11" x14ac:dyDescent="0.2">
      <c r="A5" s="5" t="str">
        <f>+_xlfn.CONCAT(B5,"-",D5)</f>
        <v>45293-149</v>
      </c>
      <c r="B5" s="3">
        <v>45293</v>
      </c>
      <c r="C5" s="2" t="s">
        <v>38</v>
      </c>
      <c r="D5" s="6">
        <v>149</v>
      </c>
      <c r="E5" s="6">
        <v>0</v>
      </c>
      <c r="F5" s="6">
        <v>3567.81</v>
      </c>
      <c r="G5" s="22">
        <f>+VLOOKUP(A5,'Extracto Banco Macro - V1'!$A$122:$F$161,6,FALSE)</f>
        <v>149</v>
      </c>
      <c r="H5" s="22">
        <f>+D5-G5</f>
        <v>0</v>
      </c>
      <c r="I5" s="34"/>
    </row>
    <row r="6" spans="1:11" x14ac:dyDescent="0.2">
      <c r="A6" s="5" t="str">
        <f>+_xlfn.CONCAT(B6,"-",D6)</f>
        <v>45293-300</v>
      </c>
      <c r="B6" s="3">
        <v>45293</v>
      </c>
      <c r="C6" s="2" t="s">
        <v>42</v>
      </c>
      <c r="D6" s="6">
        <v>300</v>
      </c>
      <c r="E6" s="6">
        <v>0</v>
      </c>
      <c r="F6" s="6">
        <v>3867.81</v>
      </c>
      <c r="G6" s="22">
        <f>+VLOOKUP(A6,'Extracto Banco Macro - V1'!$A$122:$F$161,6,FALSE)</f>
        <v>300</v>
      </c>
      <c r="H6" s="22">
        <f t="shared" ref="H6:H42" si="0">+D6-G6</f>
        <v>0</v>
      </c>
    </row>
    <row r="7" spans="1:11" x14ac:dyDescent="0.2">
      <c r="A7" s="5" t="str">
        <f>+_xlfn.CONCAT(B7,"-",D7)</f>
        <v>45293-77,95</v>
      </c>
      <c r="B7" s="3">
        <v>45293</v>
      </c>
      <c r="C7" s="2" t="s">
        <v>27</v>
      </c>
      <c r="D7" s="6">
        <v>77.95</v>
      </c>
      <c r="E7" s="6">
        <v>0</v>
      </c>
      <c r="F7" s="6">
        <v>3945.76</v>
      </c>
      <c r="G7" s="22">
        <f>+VLOOKUP(A7,'Extracto Banco Macro - V1'!$A$122:$F$161,6,FALSE)</f>
        <v>77.95</v>
      </c>
      <c r="H7" s="22">
        <f t="shared" si="0"/>
        <v>0</v>
      </c>
    </row>
    <row r="8" spans="1:11" x14ac:dyDescent="0.2">
      <c r="A8" s="5" t="str">
        <f>+_xlfn.CONCAT(B8,"-",D8)</f>
        <v>45294-66</v>
      </c>
      <c r="B8" s="3">
        <v>45294</v>
      </c>
      <c r="C8" s="2" t="s">
        <v>24</v>
      </c>
      <c r="D8" s="6">
        <v>66</v>
      </c>
      <c r="E8" s="6">
        <v>0</v>
      </c>
      <c r="F8" s="6">
        <v>4011.76</v>
      </c>
      <c r="G8" s="22">
        <f>+VLOOKUP(A8,'Extracto Banco Macro - V1'!$A$122:$F$161,6,FALSE)</f>
        <v>66</v>
      </c>
      <c r="H8" s="22">
        <f t="shared" si="0"/>
        <v>0</v>
      </c>
    </row>
    <row r="9" spans="1:11" x14ac:dyDescent="0.2">
      <c r="A9" s="5" t="str">
        <f t="shared" ref="A6:A42" si="1">+_xlfn.CONCAT(B9,"-",D9)</f>
        <v>45294-41,25</v>
      </c>
      <c r="B9" s="3">
        <v>45294</v>
      </c>
      <c r="C9" s="2" t="s">
        <v>17</v>
      </c>
      <c r="D9" s="6">
        <v>41.25</v>
      </c>
      <c r="E9" s="6">
        <v>0</v>
      </c>
      <c r="F9" s="6">
        <v>4053.01</v>
      </c>
      <c r="G9" s="22">
        <f>+VLOOKUP(A9,'Extracto Banco Macro - V1'!$A$122:$F$161,6,FALSE)</f>
        <v>41.25</v>
      </c>
      <c r="H9" s="22">
        <f t="shared" si="0"/>
        <v>0</v>
      </c>
    </row>
    <row r="10" spans="1:11" x14ac:dyDescent="0.2">
      <c r="A10" s="5" t="str">
        <f>+_xlfn.CONCAT(B10,"-",D10)</f>
        <v>45295-50</v>
      </c>
      <c r="B10" s="3">
        <v>45295</v>
      </c>
      <c r="C10" s="2" t="s">
        <v>18</v>
      </c>
      <c r="D10" s="6">
        <v>50</v>
      </c>
      <c r="E10" s="6">
        <v>0</v>
      </c>
      <c r="F10" s="6">
        <v>4103.01</v>
      </c>
      <c r="G10" s="22">
        <f>+VLOOKUP(A10,'Extracto Banco Macro - V1'!$A$122:$F$161,6,FALSE)</f>
        <v>50</v>
      </c>
      <c r="H10" s="22">
        <f t="shared" si="0"/>
        <v>0</v>
      </c>
    </row>
    <row r="11" spans="1:11" x14ac:dyDescent="0.2">
      <c r="A11" s="5" t="str">
        <f>+_xlfn.CONCAT(B11,"-",D11)</f>
        <v>45295-51</v>
      </c>
      <c r="B11" s="3">
        <v>45295</v>
      </c>
      <c r="C11" s="2" t="s">
        <v>19</v>
      </c>
      <c r="D11" s="6">
        <v>51</v>
      </c>
      <c r="E11" s="6">
        <v>0</v>
      </c>
      <c r="F11" s="6">
        <v>4154.01</v>
      </c>
      <c r="G11" s="22">
        <f>+VLOOKUP(A11,'Extracto Banco Macro - V1'!$A$122:$F$161,6,FALSE)</f>
        <v>51</v>
      </c>
      <c r="H11" s="22">
        <f t="shared" si="0"/>
        <v>0</v>
      </c>
    </row>
    <row r="12" spans="1:11" x14ac:dyDescent="0.2">
      <c r="A12" s="5" t="str">
        <f>+_xlfn.CONCAT(B12,"-",D12)</f>
        <v>45296-80</v>
      </c>
      <c r="B12" s="3">
        <v>45296</v>
      </c>
      <c r="C12" s="2" t="s">
        <v>28</v>
      </c>
      <c r="D12" s="6">
        <v>80</v>
      </c>
      <c r="E12" s="6">
        <v>0</v>
      </c>
      <c r="F12" s="6">
        <v>4234.01</v>
      </c>
      <c r="G12" s="22">
        <f>+VLOOKUP(A12,'Extracto Banco Macro - V1'!$A$122:$F$161,6,FALSE)</f>
        <v>80</v>
      </c>
      <c r="H12" s="22">
        <f t="shared" si="0"/>
        <v>0</v>
      </c>
    </row>
    <row r="13" spans="1:11" x14ac:dyDescent="0.2">
      <c r="A13" s="5" t="str">
        <f>+_xlfn.CONCAT(B13,"-",D13)</f>
        <v>45296-31,38</v>
      </c>
      <c r="B13" s="3">
        <v>45296</v>
      </c>
      <c r="C13" s="2" t="s">
        <v>13</v>
      </c>
      <c r="D13" s="6">
        <v>31.38</v>
      </c>
      <c r="E13" s="6">
        <v>0</v>
      </c>
      <c r="F13" s="6">
        <v>4265.3900000000003</v>
      </c>
      <c r="G13" s="22">
        <f>+VLOOKUP(A13,'Extracto Banco Macro - V1'!$A$122:$F$161,6,FALSE)</f>
        <v>31.38</v>
      </c>
      <c r="H13" s="22">
        <f t="shared" si="0"/>
        <v>0</v>
      </c>
    </row>
    <row r="14" spans="1:11" x14ac:dyDescent="0.2">
      <c r="A14" s="5" t="str">
        <f>+_xlfn.CONCAT(B14,"-",D14)</f>
        <v>45297-95</v>
      </c>
      <c r="B14" s="3">
        <v>45297</v>
      </c>
      <c r="C14" s="2" t="s">
        <v>32</v>
      </c>
      <c r="D14" s="6">
        <v>95</v>
      </c>
      <c r="E14" s="6">
        <v>0</v>
      </c>
      <c r="F14" s="6">
        <v>4360.3900000000003</v>
      </c>
      <c r="G14" s="22">
        <f>+VLOOKUP(A14,'Extracto Banco Macro - V1'!$A$122:$F$161,6,FALSE)</f>
        <v>95</v>
      </c>
      <c r="H14" s="22">
        <f t="shared" si="0"/>
        <v>0</v>
      </c>
    </row>
    <row r="15" spans="1:11" x14ac:dyDescent="0.2">
      <c r="A15" s="5" t="str">
        <f>+_xlfn.CONCAT(B15,"-",D15)</f>
        <v>45297-56,6</v>
      </c>
      <c r="B15" s="3">
        <v>45297</v>
      </c>
      <c r="C15" s="2" t="s">
        <v>20</v>
      </c>
      <c r="D15" s="6">
        <v>56.6</v>
      </c>
      <c r="E15" s="6">
        <v>0</v>
      </c>
      <c r="F15" s="6">
        <v>4416.99</v>
      </c>
      <c r="G15" s="22">
        <f>+VLOOKUP(A15,'Extracto Banco Macro - V1'!$A$122:$F$161,6,FALSE)</f>
        <v>56.6</v>
      </c>
      <c r="H15" s="22">
        <f t="shared" si="0"/>
        <v>0</v>
      </c>
    </row>
    <row r="16" spans="1:11" x14ac:dyDescent="0.2">
      <c r="A16" s="5" t="str">
        <f>+_xlfn.CONCAT(B16,"-",D16)</f>
        <v>45300-270</v>
      </c>
      <c r="B16" s="3">
        <v>45300</v>
      </c>
      <c r="C16" s="2" t="s">
        <v>40</v>
      </c>
      <c r="D16" s="6">
        <v>270</v>
      </c>
      <c r="E16" s="6">
        <v>0</v>
      </c>
      <c r="F16" s="6">
        <v>4686.99</v>
      </c>
      <c r="G16" s="22">
        <f>+VLOOKUP(A16,'Extracto Banco Macro - V1'!$A$122:$F$161,6,FALSE)</f>
        <v>270</v>
      </c>
      <c r="H16" s="22">
        <f t="shared" si="0"/>
        <v>0</v>
      </c>
    </row>
    <row r="17" spans="1:8" x14ac:dyDescent="0.2">
      <c r="A17" s="5" t="str">
        <f>+_xlfn.CONCAT(B17,"-",D17)</f>
        <v>45300-300</v>
      </c>
      <c r="B17" s="3">
        <v>45300</v>
      </c>
      <c r="C17" s="2" t="s">
        <v>43</v>
      </c>
      <c r="D17" s="6">
        <v>300</v>
      </c>
      <c r="E17" s="6">
        <v>0</v>
      </c>
      <c r="F17" s="6">
        <v>4986.99</v>
      </c>
      <c r="G17" s="22">
        <f>+VLOOKUP(A17,'Extracto Banco Macro - V1'!$A$122:$F$161,6,FALSE)</f>
        <v>300</v>
      </c>
      <c r="H17" s="22">
        <f t="shared" si="0"/>
        <v>0</v>
      </c>
    </row>
    <row r="18" spans="1:8" x14ac:dyDescent="0.2">
      <c r="A18" s="5" t="str">
        <f>+_xlfn.CONCAT(B18,"-",D18)</f>
        <v>45300-160,27</v>
      </c>
      <c r="B18" s="3">
        <v>45300</v>
      </c>
      <c r="C18" s="2" t="s">
        <v>39</v>
      </c>
      <c r="D18" s="6">
        <v>160.27000000000001</v>
      </c>
      <c r="E18" s="6">
        <v>0</v>
      </c>
      <c r="F18" s="6">
        <v>5147.26</v>
      </c>
      <c r="G18" s="22">
        <f>+VLOOKUP(A18,'Extracto Banco Macro - V1'!$A$122:$F$161,6,FALSE)</f>
        <v>160.27000000000001</v>
      </c>
      <c r="H18" s="22">
        <f t="shared" si="0"/>
        <v>0</v>
      </c>
    </row>
    <row r="19" spans="1:8" x14ac:dyDescent="0.2">
      <c r="A19" s="5" t="str">
        <f>+_xlfn.CONCAT(B19,"-",D19)</f>
        <v>45301-59,58</v>
      </c>
      <c r="B19" s="3">
        <v>45301</v>
      </c>
      <c r="C19" s="2" t="s">
        <v>21</v>
      </c>
      <c r="D19" s="6">
        <v>59.58</v>
      </c>
      <c r="E19" s="6">
        <v>0</v>
      </c>
      <c r="F19" s="6">
        <v>5206.84</v>
      </c>
      <c r="G19" s="22">
        <f>+VLOOKUP(A19,'Extracto Banco Macro - V1'!$A$122:$F$161,6,FALSE)</f>
        <v>59.58</v>
      </c>
      <c r="H19" s="22">
        <f t="shared" si="0"/>
        <v>0</v>
      </c>
    </row>
    <row r="20" spans="1:8" x14ac:dyDescent="0.2">
      <c r="A20" s="5" t="str">
        <f>+_xlfn.CONCAT(B20,"-",D20)</f>
        <v>45304-123,75</v>
      </c>
      <c r="B20" s="3">
        <v>45304</v>
      </c>
      <c r="C20" s="2" t="s">
        <v>36</v>
      </c>
      <c r="D20" s="6">
        <v>123.75</v>
      </c>
      <c r="E20" s="6">
        <v>0</v>
      </c>
      <c r="F20" s="6">
        <v>5330.59</v>
      </c>
      <c r="G20" s="22">
        <f>+VLOOKUP(A20,'Extracto Banco Macro - V1'!$A$122:$F$161,6,FALSE)</f>
        <v>123.75</v>
      </c>
      <c r="H20" s="22">
        <f t="shared" si="0"/>
        <v>0</v>
      </c>
    </row>
    <row r="21" spans="1:8" x14ac:dyDescent="0.2">
      <c r="A21" s="5" t="str">
        <f t="shared" si="1"/>
        <v>45307-60</v>
      </c>
      <c r="B21" s="3">
        <v>45307</v>
      </c>
      <c r="C21" s="2" t="s">
        <v>22</v>
      </c>
      <c r="D21" s="6">
        <v>60</v>
      </c>
      <c r="E21" s="6">
        <v>0</v>
      </c>
      <c r="F21" s="6">
        <v>5390.59</v>
      </c>
      <c r="G21" s="22">
        <f>+VLOOKUP(A21,'Extracto Banco Macro - V1'!$A$122:$F$161,6,FALSE)</f>
        <v>60</v>
      </c>
      <c r="H21" s="22">
        <f t="shared" si="0"/>
        <v>0</v>
      </c>
    </row>
    <row r="22" spans="1:8" x14ac:dyDescent="0.2">
      <c r="A22" s="5" t="str">
        <f>+_xlfn.CONCAT(B22,"-",D22)</f>
        <v>45307-300</v>
      </c>
      <c r="B22" s="3">
        <v>45307</v>
      </c>
      <c r="C22" s="2" t="s">
        <v>44</v>
      </c>
      <c r="D22" s="6">
        <v>300</v>
      </c>
      <c r="E22" s="6">
        <v>0</v>
      </c>
      <c r="F22" s="6">
        <v>5690.59</v>
      </c>
      <c r="G22" s="22">
        <f>+VLOOKUP(A22,'Extracto Banco Macro - V1'!$A$122:$F$161,6,FALSE)</f>
        <v>300</v>
      </c>
      <c r="H22" s="22">
        <f t="shared" si="0"/>
        <v>0</v>
      </c>
    </row>
    <row r="23" spans="1:8" x14ac:dyDescent="0.2">
      <c r="A23" s="5" t="str">
        <f>+_xlfn.CONCAT(B23,"-",D23)</f>
        <v>45309-18</v>
      </c>
      <c r="B23" s="3">
        <v>45309</v>
      </c>
      <c r="C23" s="2" t="s">
        <v>10</v>
      </c>
      <c r="D23" s="6">
        <v>18</v>
      </c>
      <c r="E23" s="6">
        <v>0</v>
      </c>
      <c r="F23" s="6">
        <v>5708.59</v>
      </c>
      <c r="G23" s="22">
        <f>+VLOOKUP(A23,'Extracto Banco Macro - V1'!$A$122:$F$161,6,FALSE)</f>
        <v>18</v>
      </c>
      <c r="H23" s="22">
        <f t="shared" si="0"/>
        <v>0</v>
      </c>
    </row>
    <row r="24" spans="1:8" x14ac:dyDescent="0.2">
      <c r="A24" s="5" t="str">
        <f>+_xlfn.CONCAT(B24,"-",D24)</f>
        <v>45309-93,8</v>
      </c>
      <c r="B24" s="3">
        <v>45309</v>
      </c>
      <c r="C24" s="2" t="s">
        <v>31</v>
      </c>
      <c r="D24" s="6">
        <v>93.8</v>
      </c>
      <c r="E24" s="6">
        <v>0</v>
      </c>
      <c r="F24" s="6">
        <v>5802.39</v>
      </c>
      <c r="G24" s="22">
        <f>+VLOOKUP(A24,'Extracto Banco Macro - V1'!$A$122:$F$161,6,FALSE)</f>
        <v>93.8</v>
      </c>
      <c r="H24" s="22">
        <f t="shared" si="0"/>
        <v>0</v>
      </c>
    </row>
    <row r="25" spans="1:8" x14ac:dyDescent="0.2">
      <c r="A25" s="5" t="str">
        <f>+_xlfn.CONCAT(B25,"-",D25)</f>
        <v>45310-110</v>
      </c>
      <c r="B25" s="3">
        <v>45310</v>
      </c>
      <c r="C25" s="2" t="s">
        <v>34</v>
      </c>
      <c r="D25" s="6">
        <v>110</v>
      </c>
      <c r="E25" s="6">
        <v>0</v>
      </c>
      <c r="F25" s="6">
        <v>-14087.61</v>
      </c>
      <c r="G25" s="22">
        <f>+VLOOKUP(A25,'Extracto Banco Macro - V1'!$A$122:$F$161,6,FALSE)</f>
        <v>110</v>
      </c>
      <c r="H25" s="22">
        <f t="shared" si="0"/>
        <v>0</v>
      </c>
    </row>
    <row r="26" spans="1:8" x14ac:dyDescent="0.2">
      <c r="A26" s="5" t="str">
        <f>+_xlfn.CONCAT(B26,"-",D26)</f>
        <v>45311-40</v>
      </c>
      <c r="B26" s="3">
        <v>45311</v>
      </c>
      <c r="C26" s="2" t="s">
        <v>16</v>
      </c>
      <c r="D26" s="6">
        <v>40</v>
      </c>
      <c r="E26" s="6">
        <v>0</v>
      </c>
      <c r="F26" s="6">
        <v>-14047.61</v>
      </c>
      <c r="G26" s="22">
        <f>+VLOOKUP(A26,'Extracto Banco Macro - V1'!$A$122:$F$161,6,FALSE)</f>
        <v>40</v>
      </c>
      <c r="H26" s="22">
        <f t="shared" si="0"/>
        <v>0</v>
      </c>
    </row>
    <row r="27" spans="1:8" x14ac:dyDescent="0.2">
      <c r="A27" s="5" t="str">
        <f>+_xlfn.CONCAT(B27,"-",D27)</f>
        <v>45311-72,45</v>
      </c>
      <c r="B27" s="3">
        <v>45311</v>
      </c>
      <c r="C27" s="2" t="s">
        <v>25</v>
      </c>
      <c r="D27" s="6">
        <v>72.45</v>
      </c>
      <c r="E27" s="6">
        <v>0</v>
      </c>
      <c r="F27" s="6">
        <v>-13975.16</v>
      </c>
      <c r="G27" s="22">
        <f>+VLOOKUP(A27,'Extracto Banco Macro - V1'!$A$122:$F$161,6,FALSE)</f>
        <v>72.45</v>
      </c>
      <c r="H27" s="22">
        <f t="shared" si="0"/>
        <v>0</v>
      </c>
    </row>
    <row r="28" spans="1:8" x14ac:dyDescent="0.2">
      <c r="A28" s="5" t="str">
        <f>+_xlfn.CONCAT(B28,"-",D28)</f>
        <v>45314-280</v>
      </c>
      <c r="B28" s="3">
        <v>45314</v>
      </c>
      <c r="C28" s="2" t="s">
        <v>41</v>
      </c>
      <c r="D28" s="6">
        <v>280</v>
      </c>
      <c r="E28" s="6">
        <v>0</v>
      </c>
      <c r="F28" s="6">
        <v>-13695.16</v>
      </c>
      <c r="G28" s="22">
        <f>+VLOOKUP(A28,'Extracto Banco Macro - V1'!$A$122:$F$161,6,FALSE)</f>
        <v>280</v>
      </c>
      <c r="H28" s="22">
        <f t="shared" si="0"/>
        <v>0</v>
      </c>
    </row>
    <row r="29" spans="1:8" x14ac:dyDescent="0.2">
      <c r="A29" s="5" t="str">
        <f t="shared" si="1"/>
        <v>45314-300</v>
      </c>
      <c r="B29" s="3">
        <v>45314</v>
      </c>
      <c r="C29" s="2" t="s">
        <v>45</v>
      </c>
      <c r="D29" s="6">
        <v>300</v>
      </c>
      <c r="E29" s="6">
        <v>0</v>
      </c>
      <c r="F29" s="6">
        <v>-13395.16</v>
      </c>
      <c r="G29" s="22">
        <f>+VLOOKUP(A29,'Extracto Banco Macro - V1'!$A$122:$F$161,6,FALSE)</f>
        <v>300</v>
      </c>
      <c r="H29" s="22">
        <f t="shared" si="0"/>
        <v>0</v>
      </c>
    </row>
    <row r="30" spans="1:8" x14ac:dyDescent="0.2">
      <c r="A30" s="5" t="str">
        <f>+_xlfn.CONCAT(B30,"-",D30)</f>
        <v>45314-107,47</v>
      </c>
      <c r="B30" s="3">
        <v>45314</v>
      </c>
      <c r="C30" s="2" t="s">
        <v>33</v>
      </c>
      <c r="D30" s="6">
        <v>107.47</v>
      </c>
      <c r="E30" s="6">
        <v>0</v>
      </c>
      <c r="F30" s="6">
        <v>-13287.69</v>
      </c>
      <c r="G30" s="22">
        <f>+VLOOKUP(A30,'Extracto Banco Macro - V1'!$A$122:$F$161,6,FALSE)</f>
        <v>107.47</v>
      </c>
      <c r="H30" s="22">
        <f t="shared" si="0"/>
        <v>0</v>
      </c>
    </row>
    <row r="31" spans="1:8" x14ac:dyDescent="0.2">
      <c r="A31" s="5" t="str">
        <f>+_xlfn.CONCAT(B31,"-",D31)</f>
        <v>45315-90</v>
      </c>
      <c r="B31" s="3">
        <v>45315</v>
      </c>
      <c r="C31" s="2" t="s">
        <v>29</v>
      </c>
      <c r="D31" s="6">
        <v>90</v>
      </c>
      <c r="E31" s="6">
        <v>0</v>
      </c>
      <c r="F31" s="6">
        <v>-13197.69</v>
      </c>
      <c r="G31" s="22">
        <f>+VLOOKUP(A31,'Extracto Banco Macro - V1'!$A$122:$F$161,6,FALSE)</f>
        <v>90</v>
      </c>
      <c r="H31" s="22">
        <f t="shared" si="0"/>
        <v>0</v>
      </c>
    </row>
    <row r="32" spans="1:8" x14ac:dyDescent="0.2">
      <c r="A32" s="5" t="str">
        <f>+_xlfn.CONCAT(B32,"-",D32)</f>
        <v>45315-34,9</v>
      </c>
      <c r="B32" s="3">
        <v>45315</v>
      </c>
      <c r="C32" s="2" t="s">
        <v>14</v>
      </c>
      <c r="D32" s="6">
        <v>34.9</v>
      </c>
      <c r="E32" s="6">
        <v>0</v>
      </c>
      <c r="F32" s="6">
        <v>-13162.79</v>
      </c>
      <c r="G32" s="22">
        <f>+VLOOKUP(A32,'Extracto Banco Macro - V1'!$A$122:$F$161,6,FALSE)</f>
        <v>34.9</v>
      </c>
      <c r="H32" s="22">
        <f t="shared" si="0"/>
        <v>0</v>
      </c>
    </row>
    <row r="33" spans="1:8" x14ac:dyDescent="0.2">
      <c r="A33" s="5" t="str">
        <f t="shared" si="1"/>
        <v>45316-112</v>
      </c>
      <c r="B33" s="3">
        <v>45316</v>
      </c>
      <c r="C33" s="2" t="s">
        <v>35</v>
      </c>
      <c r="D33" s="6">
        <v>112</v>
      </c>
      <c r="E33" s="6">
        <v>0</v>
      </c>
      <c r="F33" s="6">
        <v>-13050.79</v>
      </c>
      <c r="G33" s="22">
        <f>+VLOOKUP(A33,'Extracto Banco Macro - V1'!$A$122:$F$161,6,FALSE)</f>
        <v>112</v>
      </c>
      <c r="H33" s="22">
        <f t="shared" si="0"/>
        <v>0</v>
      </c>
    </row>
    <row r="34" spans="1:8" x14ac:dyDescent="0.2">
      <c r="A34" s="5" t="str">
        <f>+_xlfn.CONCAT(B34,"-",D34)</f>
        <v>45316-24,44</v>
      </c>
      <c r="B34" s="3">
        <v>45316</v>
      </c>
      <c r="C34" s="2" t="s">
        <v>11</v>
      </c>
      <c r="D34" s="6">
        <v>24.44</v>
      </c>
      <c r="E34" s="6">
        <v>0</v>
      </c>
      <c r="F34" s="6">
        <v>-13026.35</v>
      </c>
      <c r="G34" s="22">
        <f>+VLOOKUP(A34,'Extracto Banco Macro - V1'!$A$122:$F$161,6,FALSE)</f>
        <v>24.44</v>
      </c>
      <c r="H34" s="22">
        <f t="shared" si="0"/>
        <v>0</v>
      </c>
    </row>
    <row r="35" spans="1:8" x14ac:dyDescent="0.2">
      <c r="A35" s="5" t="str">
        <f>+_xlfn.CONCAT(B35,"-",D35)</f>
        <v>45317-77</v>
      </c>
      <c r="B35" s="3">
        <v>45317</v>
      </c>
      <c r="C35" s="2" t="s">
        <v>26</v>
      </c>
      <c r="D35" s="6">
        <v>77</v>
      </c>
      <c r="E35" s="6">
        <v>0</v>
      </c>
      <c r="F35" s="6">
        <v>-12949.35</v>
      </c>
      <c r="G35" s="22">
        <f>+VLOOKUP(A35,'Extracto Banco Macro - V1'!$A$122:$F$161,6,FALSE)</f>
        <v>77</v>
      </c>
      <c r="H35" s="22">
        <f t="shared" si="0"/>
        <v>0</v>
      </c>
    </row>
    <row r="36" spans="1:8" x14ac:dyDescent="0.2">
      <c r="A36" s="5" t="str">
        <f>+_xlfn.CONCAT(B36,"-",D36)</f>
        <v>45317-11,84</v>
      </c>
      <c r="B36" s="3">
        <v>45317</v>
      </c>
      <c r="C36" s="2" t="s">
        <v>9</v>
      </c>
      <c r="D36" s="6">
        <v>11.84</v>
      </c>
      <c r="E36" s="6">
        <v>0</v>
      </c>
      <c r="F36" s="6">
        <v>-12937.51</v>
      </c>
      <c r="G36" s="22">
        <f>+VLOOKUP(A36,'Extracto Banco Macro - V1'!$A$122:$F$161,6,FALSE)</f>
        <v>11.84</v>
      </c>
      <c r="H36" s="22">
        <f t="shared" si="0"/>
        <v>0</v>
      </c>
    </row>
    <row r="37" spans="1:8" x14ac:dyDescent="0.2">
      <c r="A37" s="5" t="str">
        <f>+_xlfn.CONCAT(B37,"-",D37)</f>
        <v>45318-60</v>
      </c>
      <c r="B37" s="3">
        <v>45318</v>
      </c>
      <c r="C37" s="2" t="s">
        <v>23</v>
      </c>
      <c r="D37" s="6">
        <v>60</v>
      </c>
      <c r="E37" s="6">
        <v>0</v>
      </c>
      <c r="F37" s="6">
        <v>-12877.51</v>
      </c>
      <c r="G37" s="22">
        <f>+VLOOKUP(A37,'Extracto Banco Macro - V1'!$A$122:$F$161,6,FALSE)</f>
        <v>60</v>
      </c>
      <c r="H37" s="22">
        <f t="shared" si="0"/>
        <v>0</v>
      </c>
    </row>
    <row r="38" spans="1:8" x14ac:dyDescent="0.2">
      <c r="A38" s="5" t="str">
        <f>+_xlfn.CONCAT(B38,"-",D38)</f>
        <v>45318-35,76</v>
      </c>
      <c r="B38" s="3">
        <v>45318</v>
      </c>
      <c r="C38" s="2" t="s">
        <v>15</v>
      </c>
      <c r="D38" s="6">
        <v>35.76</v>
      </c>
      <c r="E38" s="6">
        <v>0</v>
      </c>
      <c r="F38" s="6">
        <v>-12841.75</v>
      </c>
      <c r="G38" s="22">
        <f>+VLOOKUP(A38,'Extracto Banco Macro - V1'!$A$122:$F$161,6,FALSE)</f>
        <v>35.76</v>
      </c>
      <c r="H38" s="22">
        <f t="shared" si="0"/>
        <v>0</v>
      </c>
    </row>
    <row r="39" spans="1:8" x14ac:dyDescent="0.2">
      <c r="A39" s="5" t="str">
        <f t="shared" si="1"/>
        <v>45321-300</v>
      </c>
      <c r="B39" s="3">
        <v>45321</v>
      </c>
      <c r="C39" s="2" t="s">
        <v>46</v>
      </c>
      <c r="D39" s="6">
        <v>300</v>
      </c>
      <c r="E39" s="6">
        <v>0</v>
      </c>
      <c r="F39" s="6">
        <v>-12541.75</v>
      </c>
      <c r="G39" s="22">
        <f>+VLOOKUP(A39,'Extracto Banco Macro - V1'!$A$122:$F$161,6,FALSE)</f>
        <v>300</v>
      </c>
      <c r="H39" s="22">
        <f t="shared" si="0"/>
        <v>0</v>
      </c>
    </row>
    <row r="40" spans="1:8" x14ac:dyDescent="0.2">
      <c r="A40" s="5" t="str">
        <f t="shared" si="1"/>
        <v>45321-90,82</v>
      </c>
      <c r="B40" s="3">
        <v>45321</v>
      </c>
      <c r="C40" s="2" t="s">
        <v>30</v>
      </c>
      <c r="D40" s="6">
        <v>90.82</v>
      </c>
      <c r="E40" s="6">
        <v>0</v>
      </c>
      <c r="F40" s="6">
        <v>-12450.93</v>
      </c>
      <c r="G40" s="22">
        <f>+VLOOKUP(A40,'Extracto Banco Macro - V1'!$A$122:$F$161,6,FALSE)</f>
        <v>90.82</v>
      </c>
      <c r="H40" s="22">
        <f t="shared" si="0"/>
        <v>0</v>
      </c>
    </row>
    <row r="41" spans="1:8" x14ac:dyDescent="0.2">
      <c r="A41" s="5" t="str">
        <f t="shared" si="1"/>
        <v>45322-145</v>
      </c>
      <c r="B41" s="3">
        <v>45322</v>
      </c>
      <c r="C41" s="2" t="s">
        <v>37</v>
      </c>
      <c r="D41" s="6">
        <v>145</v>
      </c>
      <c r="E41" s="6">
        <v>0</v>
      </c>
      <c r="F41" s="6">
        <v>-13882.89</v>
      </c>
      <c r="G41" s="22">
        <f>+VLOOKUP(A41,'Extracto Banco Macro - V1'!$A$122:$F$161,6,FALSE)</f>
        <v>145</v>
      </c>
      <c r="H41" s="22">
        <f t="shared" si="0"/>
        <v>0</v>
      </c>
    </row>
    <row r="42" spans="1:8" x14ac:dyDescent="0.2">
      <c r="A42" s="5" t="str">
        <f t="shared" si="1"/>
        <v>45322-31,06</v>
      </c>
      <c r="B42" s="3">
        <v>45322</v>
      </c>
      <c r="C42" s="2" t="s">
        <v>12</v>
      </c>
      <c r="D42" s="6">
        <v>31.06</v>
      </c>
      <c r="E42" s="6">
        <v>0</v>
      </c>
      <c r="F42" s="20">
        <v>-13851.83</v>
      </c>
      <c r="G42" s="22">
        <f>+VLOOKUP(A42,'Extracto Banco Macro - V1'!$A$122:$F$161,6,FALSE)</f>
        <v>31.06</v>
      </c>
      <c r="H42" s="22">
        <f t="shared" si="0"/>
        <v>0</v>
      </c>
    </row>
  </sheetData>
  <autoFilter ref="B1:F42" xr:uid="{FE4590B1-56C2-4910-9675-3003FDEBC924}">
    <sortState xmlns:xlrd2="http://schemas.microsoft.com/office/spreadsheetml/2017/richdata2" ref="B2:F42">
      <sortCondition sortBy="cellColor" ref="D1:D42" dxfId="2"/>
    </sortState>
  </autoFilter>
  <conditionalFormatting sqref="D5:D42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9EF52-46FC-4E61-B766-FA521B60C0DF}">
  <sheetPr codeName="Hoja2"/>
  <dimension ref="A1:G161"/>
  <sheetViews>
    <sheetView workbookViewId="0">
      <selection activeCell="F4" sqref="F4:F47"/>
    </sheetView>
  </sheetViews>
  <sheetFormatPr baseColWidth="10" defaultRowHeight="11.25" x14ac:dyDescent="0.2"/>
  <cols>
    <col min="1" max="1" width="14.7109375" style="13" bestFit="1" customWidth="1"/>
    <col min="2" max="2" width="9.85546875" style="13" bestFit="1" customWidth="1"/>
    <col min="3" max="3" width="11.42578125" style="13" bestFit="1"/>
    <col min="4" max="4" width="7.5703125" style="13" bestFit="1" customWidth="1"/>
    <col min="5" max="5" width="12.5703125" style="15" bestFit="1" customWidth="1"/>
    <col min="6" max="6" width="28.140625" style="13" bestFit="1" customWidth="1"/>
    <col min="7" max="7" width="10" style="13" bestFit="1" customWidth="1"/>
    <col min="8" max="247" width="11.42578125" style="13"/>
    <col min="248" max="248" width="23" style="13" bestFit="1" customWidth="1"/>
    <col min="249" max="249" width="26.140625" style="13" bestFit="1" customWidth="1"/>
    <col min="250" max="250" width="12" style="13" bestFit="1" customWidth="1"/>
    <col min="251" max="251" width="8.28515625" style="13" bestFit="1" customWidth="1"/>
    <col min="252" max="252" width="9.7109375" style="13" bestFit="1" customWidth="1"/>
    <col min="253" max="253" width="31.5703125" style="13" bestFit="1" customWidth="1"/>
    <col min="254" max="254" width="11.7109375" style="13" bestFit="1" customWidth="1"/>
    <col min="255" max="255" width="5" style="13" bestFit="1" customWidth="1"/>
    <col min="256" max="503" width="11.42578125" style="13"/>
    <col min="504" max="504" width="23" style="13" bestFit="1" customWidth="1"/>
    <col min="505" max="505" width="26.140625" style="13" bestFit="1" customWidth="1"/>
    <col min="506" max="506" width="12" style="13" bestFit="1" customWidth="1"/>
    <col min="507" max="507" width="8.28515625" style="13" bestFit="1" customWidth="1"/>
    <col min="508" max="508" width="9.7109375" style="13" bestFit="1" customWidth="1"/>
    <col min="509" max="509" width="31.5703125" style="13" bestFit="1" customWidth="1"/>
    <col min="510" max="510" width="11.7109375" style="13" bestFit="1" customWidth="1"/>
    <col min="511" max="511" width="5" style="13" bestFit="1" customWidth="1"/>
    <col min="512" max="759" width="11.42578125" style="13"/>
    <col min="760" max="760" width="23" style="13" bestFit="1" customWidth="1"/>
    <col min="761" max="761" width="26.140625" style="13" bestFit="1" customWidth="1"/>
    <col min="762" max="762" width="12" style="13" bestFit="1" customWidth="1"/>
    <col min="763" max="763" width="8.28515625" style="13" bestFit="1" customWidth="1"/>
    <col min="764" max="764" width="9.7109375" style="13" bestFit="1" customWidth="1"/>
    <col min="765" max="765" width="31.5703125" style="13" bestFit="1" customWidth="1"/>
    <col min="766" max="766" width="11.7109375" style="13" bestFit="1" customWidth="1"/>
    <col min="767" max="767" width="5" style="13" bestFit="1" customWidth="1"/>
    <col min="768" max="1015" width="11.42578125" style="13"/>
    <col min="1016" max="1016" width="23" style="13" bestFit="1" customWidth="1"/>
    <col min="1017" max="1017" width="26.140625" style="13" bestFit="1" customWidth="1"/>
    <col min="1018" max="1018" width="12" style="13" bestFit="1" customWidth="1"/>
    <col min="1019" max="1019" width="8.28515625" style="13" bestFit="1" customWidth="1"/>
    <col min="1020" max="1020" width="9.7109375" style="13" bestFit="1" customWidth="1"/>
    <col min="1021" max="1021" width="31.5703125" style="13" bestFit="1" customWidth="1"/>
    <col min="1022" max="1022" width="11.7109375" style="13" bestFit="1" customWidth="1"/>
    <col min="1023" max="1023" width="5" style="13" bestFit="1" customWidth="1"/>
    <col min="1024" max="1271" width="11.42578125" style="13"/>
    <col min="1272" max="1272" width="23" style="13" bestFit="1" customWidth="1"/>
    <col min="1273" max="1273" width="26.140625" style="13" bestFit="1" customWidth="1"/>
    <col min="1274" max="1274" width="12" style="13" bestFit="1" customWidth="1"/>
    <col min="1275" max="1275" width="8.28515625" style="13" bestFit="1" customWidth="1"/>
    <col min="1276" max="1276" width="9.7109375" style="13" bestFit="1" customWidth="1"/>
    <col min="1277" max="1277" width="31.5703125" style="13" bestFit="1" customWidth="1"/>
    <col min="1278" max="1278" width="11.7109375" style="13" bestFit="1" customWidth="1"/>
    <col min="1279" max="1279" width="5" style="13" bestFit="1" customWidth="1"/>
    <col min="1280" max="1527" width="11.42578125" style="13"/>
    <col min="1528" max="1528" width="23" style="13" bestFit="1" customWidth="1"/>
    <col min="1529" max="1529" width="26.140625" style="13" bestFit="1" customWidth="1"/>
    <col min="1530" max="1530" width="12" style="13" bestFit="1" customWidth="1"/>
    <col min="1531" max="1531" width="8.28515625" style="13" bestFit="1" customWidth="1"/>
    <col min="1532" max="1532" width="9.7109375" style="13" bestFit="1" customWidth="1"/>
    <col min="1533" max="1533" width="31.5703125" style="13" bestFit="1" customWidth="1"/>
    <col min="1534" max="1534" width="11.7109375" style="13" bestFit="1" customWidth="1"/>
    <col min="1535" max="1535" width="5" style="13" bestFit="1" customWidth="1"/>
    <col min="1536" max="1783" width="11.42578125" style="13"/>
    <col min="1784" max="1784" width="23" style="13" bestFit="1" customWidth="1"/>
    <col min="1785" max="1785" width="26.140625" style="13" bestFit="1" customWidth="1"/>
    <col min="1786" max="1786" width="12" style="13" bestFit="1" customWidth="1"/>
    <col min="1787" max="1787" width="8.28515625" style="13" bestFit="1" customWidth="1"/>
    <col min="1788" max="1788" width="9.7109375" style="13" bestFit="1" customWidth="1"/>
    <col min="1789" max="1789" width="31.5703125" style="13" bestFit="1" customWidth="1"/>
    <col min="1790" max="1790" width="11.7109375" style="13" bestFit="1" customWidth="1"/>
    <col min="1791" max="1791" width="5" style="13" bestFit="1" customWidth="1"/>
    <col min="1792" max="2039" width="11.42578125" style="13"/>
    <col min="2040" max="2040" width="23" style="13" bestFit="1" customWidth="1"/>
    <col min="2041" max="2041" width="26.140625" style="13" bestFit="1" customWidth="1"/>
    <col min="2042" max="2042" width="12" style="13" bestFit="1" customWidth="1"/>
    <col min="2043" max="2043" width="8.28515625" style="13" bestFit="1" customWidth="1"/>
    <col min="2044" max="2044" width="9.7109375" style="13" bestFit="1" customWidth="1"/>
    <col min="2045" max="2045" width="31.5703125" style="13" bestFit="1" customWidth="1"/>
    <col min="2046" max="2046" width="11.7109375" style="13" bestFit="1" customWidth="1"/>
    <col min="2047" max="2047" width="5" style="13" bestFit="1" customWidth="1"/>
    <col min="2048" max="2295" width="11.42578125" style="13"/>
    <col min="2296" max="2296" width="23" style="13" bestFit="1" customWidth="1"/>
    <col min="2297" max="2297" width="26.140625" style="13" bestFit="1" customWidth="1"/>
    <col min="2298" max="2298" width="12" style="13" bestFit="1" customWidth="1"/>
    <col min="2299" max="2299" width="8.28515625" style="13" bestFit="1" customWidth="1"/>
    <col min="2300" max="2300" width="9.7109375" style="13" bestFit="1" customWidth="1"/>
    <col min="2301" max="2301" width="31.5703125" style="13" bestFit="1" customWidth="1"/>
    <col min="2302" max="2302" width="11.7109375" style="13" bestFit="1" customWidth="1"/>
    <col min="2303" max="2303" width="5" style="13" bestFit="1" customWidth="1"/>
    <col min="2304" max="2551" width="11.42578125" style="13"/>
    <col min="2552" max="2552" width="23" style="13" bestFit="1" customWidth="1"/>
    <col min="2553" max="2553" width="26.140625" style="13" bestFit="1" customWidth="1"/>
    <col min="2554" max="2554" width="12" style="13" bestFit="1" customWidth="1"/>
    <col min="2555" max="2555" width="8.28515625" style="13" bestFit="1" customWidth="1"/>
    <col min="2556" max="2556" width="9.7109375" style="13" bestFit="1" customWidth="1"/>
    <col min="2557" max="2557" width="31.5703125" style="13" bestFit="1" customWidth="1"/>
    <col min="2558" max="2558" width="11.7109375" style="13" bestFit="1" customWidth="1"/>
    <col min="2559" max="2559" width="5" style="13" bestFit="1" customWidth="1"/>
    <col min="2560" max="2807" width="11.42578125" style="13"/>
    <col min="2808" max="2808" width="23" style="13" bestFit="1" customWidth="1"/>
    <col min="2809" max="2809" width="26.140625" style="13" bestFit="1" customWidth="1"/>
    <col min="2810" max="2810" width="12" style="13" bestFit="1" customWidth="1"/>
    <col min="2811" max="2811" width="8.28515625" style="13" bestFit="1" customWidth="1"/>
    <col min="2812" max="2812" width="9.7109375" style="13" bestFit="1" customWidth="1"/>
    <col min="2813" max="2813" width="31.5703125" style="13" bestFit="1" customWidth="1"/>
    <col min="2814" max="2814" width="11.7109375" style="13" bestFit="1" customWidth="1"/>
    <col min="2815" max="2815" width="5" style="13" bestFit="1" customWidth="1"/>
    <col min="2816" max="3063" width="11.42578125" style="13"/>
    <col min="3064" max="3064" width="23" style="13" bestFit="1" customWidth="1"/>
    <col min="3065" max="3065" width="26.140625" style="13" bestFit="1" customWidth="1"/>
    <col min="3066" max="3066" width="12" style="13" bestFit="1" customWidth="1"/>
    <col min="3067" max="3067" width="8.28515625" style="13" bestFit="1" customWidth="1"/>
    <col min="3068" max="3068" width="9.7109375" style="13" bestFit="1" customWidth="1"/>
    <col min="3069" max="3069" width="31.5703125" style="13" bestFit="1" customWidth="1"/>
    <col min="3070" max="3070" width="11.7109375" style="13" bestFit="1" customWidth="1"/>
    <col min="3071" max="3071" width="5" style="13" bestFit="1" customWidth="1"/>
    <col min="3072" max="3319" width="11.42578125" style="13"/>
    <col min="3320" max="3320" width="23" style="13" bestFit="1" customWidth="1"/>
    <col min="3321" max="3321" width="26.140625" style="13" bestFit="1" customWidth="1"/>
    <col min="3322" max="3322" width="12" style="13" bestFit="1" customWidth="1"/>
    <col min="3323" max="3323" width="8.28515625" style="13" bestFit="1" customWidth="1"/>
    <col min="3324" max="3324" width="9.7109375" style="13" bestFit="1" customWidth="1"/>
    <col min="3325" max="3325" width="31.5703125" style="13" bestFit="1" customWidth="1"/>
    <col min="3326" max="3326" width="11.7109375" style="13" bestFit="1" customWidth="1"/>
    <col min="3327" max="3327" width="5" style="13" bestFit="1" customWidth="1"/>
    <col min="3328" max="3575" width="11.42578125" style="13"/>
    <col min="3576" max="3576" width="23" style="13" bestFit="1" customWidth="1"/>
    <col min="3577" max="3577" width="26.140625" style="13" bestFit="1" customWidth="1"/>
    <col min="3578" max="3578" width="12" style="13" bestFit="1" customWidth="1"/>
    <col min="3579" max="3579" width="8.28515625" style="13" bestFit="1" customWidth="1"/>
    <col min="3580" max="3580" width="9.7109375" style="13" bestFit="1" customWidth="1"/>
    <col min="3581" max="3581" width="31.5703125" style="13" bestFit="1" customWidth="1"/>
    <col min="3582" max="3582" width="11.7109375" style="13" bestFit="1" customWidth="1"/>
    <col min="3583" max="3583" width="5" style="13" bestFit="1" customWidth="1"/>
    <col min="3584" max="3831" width="11.42578125" style="13"/>
    <col min="3832" max="3832" width="23" style="13" bestFit="1" customWidth="1"/>
    <col min="3833" max="3833" width="26.140625" style="13" bestFit="1" customWidth="1"/>
    <col min="3834" max="3834" width="12" style="13" bestFit="1" customWidth="1"/>
    <col min="3835" max="3835" width="8.28515625" style="13" bestFit="1" customWidth="1"/>
    <col min="3836" max="3836" width="9.7109375" style="13" bestFit="1" customWidth="1"/>
    <col min="3837" max="3837" width="31.5703125" style="13" bestFit="1" customWidth="1"/>
    <col min="3838" max="3838" width="11.7109375" style="13" bestFit="1" customWidth="1"/>
    <col min="3839" max="3839" width="5" style="13" bestFit="1" customWidth="1"/>
    <col min="3840" max="4087" width="11.42578125" style="13"/>
    <col min="4088" max="4088" width="23" style="13" bestFit="1" customWidth="1"/>
    <col min="4089" max="4089" width="26.140625" style="13" bestFit="1" customWidth="1"/>
    <col min="4090" max="4090" width="12" style="13" bestFit="1" customWidth="1"/>
    <col min="4091" max="4091" width="8.28515625" style="13" bestFit="1" customWidth="1"/>
    <col min="4092" max="4092" width="9.7109375" style="13" bestFit="1" customWidth="1"/>
    <col min="4093" max="4093" width="31.5703125" style="13" bestFit="1" customWidth="1"/>
    <col min="4094" max="4094" width="11.7109375" style="13" bestFit="1" customWidth="1"/>
    <col min="4095" max="4095" width="5" style="13" bestFit="1" customWidth="1"/>
    <col min="4096" max="4343" width="11.42578125" style="13"/>
    <col min="4344" max="4344" width="23" style="13" bestFit="1" customWidth="1"/>
    <col min="4345" max="4345" width="26.140625" style="13" bestFit="1" customWidth="1"/>
    <col min="4346" max="4346" width="12" style="13" bestFit="1" customWidth="1"/>
    <col min="4347" max="4347" width="8.28515625" style="13" bestFit="1" customWidth="1"/>
    <col min="4348" max="4348" width="9.7109375" style="13" bestFit="1" customWidth="1"/>
    <col min="4349" max="4349" width="31.5703125" style="13" bestFit="1" customWidth="1"/>
    <col min="4350" max="4350" width="11.7109375" style="13" bestFit="1" customWidth="1"/>
    <col min="4351" max="4351" width="5" style="13" bestFit="1" customWidth="1"/>
    <col min="4352" max="4599" width="11.42578125" style="13"/>
    <col min="4600" max="4600" width="23" style="13" bestFit="1" customWidth="1"/>
    <col min="4601" max="4601" width="26.140625" style="13" bestFit="1" customWidth="1"/>
    <col min="4602" max="4602" width="12" style="13" bestFit="1" customWidth="1"/>
    <col min="4603" max="4603" width="8.28515625" style="13" bestFit="1" customWidth="1"/>
    <col min="4604" max="4604" width="9.7109375" style="13" bestFit="1" customWidth="1"/>
    <col min="4605" max="4605" width="31.5703125" style="13" bestFit="1" customWidth="1"/>
    <col min="4606" max="4606" width="11.7109375" style="13" bestFit="1" customWidth="1"/>
    <col min="4607" max="4607" width="5" style="13" bestFit="1" customWidth="1"/>
    <col min="4608" max="4855" width="11.42578125" style="13"/>
    <col min="4856" max="4856" width="23" style="13" bestFit="1" customWidth="1"/>
    <col min="4857" max="4857" width="26.140625" style="13" bestFit="1" customWidth="1"/>
    <col min="4858" max="4858" width="12" style="13" bestFit="1" customWidth="1"/>
    <col min="4859" max="4859" width="8.28515625" style="13" bestFit="1" customWidth="1"/>
    <col min="4860" max="4860" width="9.7109375" style="13" bestFit="1" customWidth="1"/>
    <col min="4861" max="4861" width="31.5703125" style="13" bestFit="1" customWidth="1"/>
    <col min="4862" max="4862" width="11.7109375" style="13" bestFit="1" customWidth="1"/>
    <col min="4863" max="4863" width="5" style="13" bestFit="1" customWidth="1"/>
    <col min="4864" max="5111" width="11.42578125" style="13"/>
    <col min="5112" max="5112" width="23" style="13" bestFit="1" customWidth="1"/>
    <col min="5113" max="5113" width="26.140625" style="13" bestFit="1" customWidth="1"/>
    <col min="5114" max="5114" width="12" style="13" bestFit="1" customWidth="1"/>
    <col min="5115" max="5115" width="8.28515625" style="13" bestFit="1" customWidth="1"/>
    <col min="5116" max="5116" width="9.7109375" style="13" bestFit="1" customWidth="1"/>
    <col min="5117" max="5117" width="31.5703125" style="13" bestFit="1" customWidth="1"/>
    <col min="5118" max="5118" width="11.7109375" style="13" bestFit="1" customWidth="1"/>
    <col min="5119" max="5119" width="5" style="13" bestFit="1" customWidth="1"/>
    <col min="5120" max="5367" width="11.42578125" style="13"/>
    <col min="5368" max="5368" width="23" style="13" bestFit="1" customWidth="1"/>
    <col min="5369" max="5369" width="26.140625" style="13" bestFit="1" customWidth="1"/>
    <col min="5370" max="5370" width="12" style="13" bestFit="1" customWidth="1"/>
    <col min="5371" max="5371" width="8.28515625" style="13" bestFit="1" customWidth="1"/>
    <col min="5372" max="5372" width="9.7109375" style="13" bestFit="1" customWidth="1"/>
    <col min="5373" max="5373" width="31.5703125" style="13" bestFit="1" customWidth="1"/>
    <col min="5374" max="5374" width="11.7109375" style="13" bestFit="1" customWidth="1"/>
    <col min="5375" max="5375" width="5" style="13" bestFit="1" customWidth="1"/>
    <col min="5376" max="5623" width="11.42578125" style="13"/>
    <col min="5624" max="5624" width="23" style="13" bestFit="1" customWidth="1"/>
    <col min="5625" max="5625" width="26.140625" style="13" bestFit="1" customWidth="1"/>
    <col min="5626" max="5626" width="12" style="13" bestFit="1" customWidth="1"/>
    <col min="5627" max="5627" width="8.28515625" style="13" bestFit="1" customWidth="1"/>
    <col min="5628" max="5628" width="9.7109375" style="13" bestFit="1" customWidth="1"/>
    <col min="5629" max="5629" width="31.5703125" style="13" bestFit="1" customWidth="1"/>
    <col min="5630" max="5630" width="11.7109375" style="13" bestFit="1" customWidth="1"/>
    <col min="5631" max="5631" width="5" style="13" bestFit="1" customWidth="1"/>
    <col min="5632" max="5879" width="11.42578125" style="13"/>
    <col min="5880" max="5880" width="23" style="13" bestFit="1" customWidth="1"/>
    <col min="5881" max="5881" width="26.140625" style="13" bestFit="1" customWidth="1"/>
    <col min="5882" max="5882" width="12" style="13" bestFit="1" customWidth="1"/>
    <col min="5883" max="5883" width="8.28515625" style="13" bestFit="1" customWidth="1"/>
    <col min="5884" max="5884" width="9.7109375" style="13" bestFit="1" customWidth="1"/>
    <col min="5885" max="5885" width="31.5703125" style="13" bestFit="1" customWidth="1"/>
    <col min="5886" max="5886" width="11.7109375" style="13" bestFit="1" customWidth="1"/>
    <col min="5887" max="5887" width="5" style="13" bestFit="1" customWidth="1"/>
    <col min="5888" max="6135" width="11.42578125" style="13"/>
    <col min="6136" max="6136" width="23" style="13" bestFit="1" customWidth="1"/>
    <col min="6137" max="6137" width="26.140625" style="13" bestFit="1" customWidth="1"/>
    <col min="6138" max="6138" width="12" style="13" bestFit="1" customWidth="1"/>
    <col min="6139" max="6139" width="8.28515625" style="13" bestFit="1" customWidth="1"/>
    <col min="6140" max="6140" width="9.7109375" style="13" bestFit="1" customWidth="1"/>
    <col min="6141" max="6141" width="31.5703125" style="13" bestFit="1" customWidth="1"/>
    <col min="6142" max="6142" width="11.7109375" style="13" bestFit="1" customWidth="1"/>
    <col min="6143" max="6143" width="5" style="13" bestFit="1" customWidth="1"/>
    <col min="6144" max="6391" width="11.42578125" style="13"/>
    <col min="6392" max="6392" width="23" style="13" bestFit="1" customWidth="1"/>
    <col min="6393" max="6393" width="26.140625" style="13" bestFit="1" customWidth="1"/>
    <col min="6394" max="6394" width="12" style="13" bestFit="1" customWidth="1"/>
    <col min="6395" max="6395" width="8.28515625" style="13" bestFit="1" customWidth="1"/>
    <col min="6396" max="6396" width="9.7109375" style="13" bestFit="1" customWidth="1"/>
    <col min="6397" max="6397" width="31.5703125" style="13" bestFit="1" customWidth="1"/>
    <col min="6398" max="6398" width="11.7109375" style="13" bestFit="1" customWidth="1"/>
    <col min="6399" max="6399" width="5" style="13" bestFit="1" customWidth="1"/>
    <col min="6400" max="6647" width="11.42578125" style="13"/>
    <col min="6648" max="6648" width="23" style="13" bestFit="1" customWidth="1"/>
    <col min="6649" max="6649" width="26.140625" style="13" bestFit="1" customWidth="1"/>
    <col min="6650" max="6650" width="12" style="13" bestFit="1" customWidth="1"/>
    <col min="6651" max="6651" width="8.28515625" style="13" bestFit="1" customWidth="1"/>
    <col min="6652" max="6652" width="9.7109375" style="13" bestFit="1" customWidth="1"/>
    <col min="6653" max="6653" width="31.5703125" style="13" bestFit="1" customWidth="1"/>
    <col min="6654" max="6654" width="11.7109375" style="13" bestFit="1" customWidth="1"/>
    <col min="6655" max="6655" width="5" style="13" bestFit="1" customWidth="1"/>
    <col min="6656" max="6903" width="11.42578125" style="13"/>
    <col min="6904" max="6904" width="23" style="13" bestFit="1" customWidth="1"/>
    <col min="6905" max="6905" width="26.140625" style="13" bestFit="1" customWidth="1"/>
    <col min="6906" max="6906" width="12" style="13" bestFit="1" customWidth="1"/>
    <col min="6907" max="6907" width="8.28515625" style="13" bestFit="1" customWidth="1"/>
    <col min="6908" max="6908" width="9.7109375" style="13" bestFit="1" customWidth="1"/>
    <col min="6909" max="6909" width="31.5703125" style="13" bestFit="1" customWidth="1"/>
    <col min="6910" max="6910" width="11.7109375" style="13" bestFit="1" customWidth="1"/>
    <col min="6911" max="6911" width="5" style="13" bestFit="1" customWidth="1"/>
    <col min="6912" max="7159" width="11.42578125" style="13"/>
    <col min="7160" max="7160" width="23" style="13" bestFit="1" customWidth="1"/>
    <col min="7161" max="7161" width="26.140625" style="13" bestFit="1" customWidth="1"/>
    <col min="7162" max="7162" width="12" style="13" bestFit="1" customWidth="1"/>
    <col min="7163" max="7163" width="8.28515625" style="13" bestFit="1" customWidth="1"/>
    <col min="7164" max="7164" width="9.7109375" style="13" bestFit="1" customWidth="1"/>
    <col min="7165" max="7165" width="31.5703125" style="13" bestFit="1" customWidth="1"/>
    <col min="7166" max="7166" width="11.7109375" style="13" bestFit="1" customWidth="1"/>
    <col min="7167" max="7167" width="5" style="13" bestFit="1" customWidth="1"/>
    <col min="7168" max="7415" width="11.42578125" style="13"/>
    <col min="7416" max="7416" width="23" style="13" bestFit="1" customWidth="1"/>
    <col min="7417" max="7417" width="26.140625" style="13" bestFit="1" customWidth="1"/>
    <col min="7418" max="7418" width="12" style="13" bestFit="1" customWidth="1"/>
    <col min="7419" max="7419" width="8.28515625" style="13" bestFit="1" customWidth="1"/>
    <col min="7420" max="7420" width="9.7109375" style="13" bestFit="1" customWidth="1"/>
    <col min="7421" max="7421" width="31.5703125" style="13" bestFit="1" customWidth="1"/>
    <col min="7422" max="7422" width="11.7109375" style="13" bestFit="1" customWidth="1"/>
    <col min="7423" max="7423" width="5" style="13" bestFit="1" customWidth="1"/>
    <col min="7424" max="7671" width="11.42578125" style="13"/>
    <col min="7672" max="7672" width="23" style="13" bestFit="1" customWidth="1"/>
    <col min="7673" max="7673" width="26.140625" style="13" bestFit="1" customWidth="1"/>
    <col min="7674" max="7674" width="12" style="13" bestFit="1" customWidth="1"/>
    <col min="7675" max="7675" width="8.28515625" style="13" bestFit="1" customWidth="1"/>
    <col min="7676" max="7676" width="9.7109375" style="13" bestFit="1" customWidth="1"/>
    <col min="7677" max="7677" width="31.5703125" style="13" bestFit="1" customWidth="1"/>
    <col min="7678" max="7678" width="11.7109375" style="13" bestFit="1" customWidth="1"/>
    <col min="7679" max="7679" width="5" style="13" bestFit="1" customWidth="1"/>
    <col min="7680" max="7927" width="11.42578125" style="13"/>
    <col min="7928" max="7928" width="23" style="13" bestFit="1" customWidth="1"/>
    <col min="7929" max="7929" width="26.140625" style="13" bestFit="1" customWidth="1"/>
    <col min="7930" max="7930" width="12" style="13" bestFit="1" customWidth="1"/>
    <col min="7931" max="7931" width="8.28515625" style="13" bestFit="1" customWidth="1"/>
    <col min="7932" max="7932" width="9.7109375" style="13" bestFit="1" customWidth="1"/>
    <col min="7933" max="7933" width="31.5703125" style="13" bestFit="1" customWidth="1"/>
    <col min="7934" max="7934" width="11.7109375" style="13" bestFit="1" customWidth="1"/>
    <col min="7935" max="7935" width="5" style="13" bestFit="1" customWidth="1"/>
    <col min="7936" max="8183" width="11.42578125" style="13"/>
    <col min="8184" max="8184" width="23" style="13" bestFit="1" customWidth="1"/>
    <col min="8185" max="8185" width="26.140625" style="13" bestFit="1" customWidth="1"/>
    <col min="8186" max="8186" width="12" style="13" bestFit="1" customWidth="1"/>
    <col min="8187" max="8187" width="8.28515625" style="13" bestFit="1" customWidth="1"/>
    <col min="8188" max="8188" width="9.7109375" style="13" bestFit="1" customWidth="1"/>
    <col min="8189" max="8189" width="31.5703125" style="13" bestFit="1" customWidth="1"/>
    <col min="8190" max="8190" width="11.7109375" style="13" bestFit="1" customWidth="1"/>
    <col min="8191" max="8191" width="5" style="13" bestFit="1" customWidth="1"/>
    <col min="8192" max="8439" width="11.42578125" style="13"/>
    <col min="8440" max="8440" width="23" style="13" bestFit="1" customWidth="1"/>
    <col min="8441" max="8441" width="26.140625" style="13" bestFit="1" customWidth="1"/>
    <col min="8442" max="8442" width="12" style="13" bestFit="1" customWidth="1"/>
    <col min="8443" max="8443" width="8.28515625" style="13" bestFit="1" customWidth="1"/>
    <col min="8444" max="8444" width="9.7109375" style="13" bestFit="1" customWidth="1"/>
    <col min="8445" max="8445" width="31.5703125" style="13" bestFit="1" customWidth="1"/>
    <col min="8446" max="8446" width="11.7109375" style="13" bestFit="1" customWidth="1"/>
    <col min="8447" max="8447" width="5" style="13" bestFit="1" customWidth="1"/>
    <col min="8448" max="8695" width="11.42578125" style="13"/>
    <col min="8696" max="8696" width="23" style="13" bestFit="1" customWidth="1"/>
    <col min="8697" max="8697" width="26.140625" style="13" bestFit="1" customWidth="1"/>
    <col min="8698" max="8698" width="12" style="13" bestFit="1" customWidth="1"/>
    <col min="8699" max="8699" width="8.28515625" style="13" bestFit="1" customWidth="1"/>
    <col min="8700" max="8700" width="9.7109375" style="13" bestFit="1" customWidth="1"/>
    <col min="8701" max="8701" width="31.5703125" style="13" bestFit="1" customWidth="1"/>
    <col min="8702" max="8702" width="11.7109375" style="13" bestFit="1" customWidth="1"/>
    <col min="8703" max="8703" width="5" style="13" bestFit="1" customWidth="1"/>
    <col min="8704" max="8951" width="11.42578125" style="13"/>
    <col min="8952" max="8952" width="23" style="13" bestFit="1" customWidth="1"/>
    <col min="8953" max="8953" width="26.140625" style="13" bestFit="1" customWidth="1"/>
    <col min="8954" max="8954" width="12" style="13" bestFit="1" customWidth="1"/>
    <col min="8955" max="8955" width="8.28515625" style="13" bestFit="1" customWidth="1"/>
    <col min="8956" max="8956" width="9.7109375" style="13" bestFit="1" customWidth="1"/>
    <col min="8957" max="8957" width="31.5703125" style="13" bestFit="1" customWidth="1"/>
    <col min="8958" max="8958" width="11.7109375" style="13" bestFit="1" customWidth="1"/>
    <col min="8959" max="8959" width="5" style="13" bestFit="1" customWidth="1"/>
    <col min="8960" max="9207" width="11.42578125" style="13"/>
    <col min="9208" max="9208" width="23" style="13" bestFit="1" customWidth="1"/>
    <col min="9209" max="9209" width="26.140625" style="13" bestFit="1" customWidth="1"/>
    <col min="9210" max="9210" width="12" style="13" bestFit="1" customWidth="1"/>
    <col min="9211" max="9211" width="8.28515625" style="13" bestFit="1" customWidth="1"/>
    <col min="9212" max="9212" width="9.7109375" style="13" bestFit="1" customWidth="1"/>
    <col min="9213" max="9213" width="31.5703125" style="13" bestFit="1" customWidth="1"/>
    <col min="9214" max="9214" width="11.7109375" style="13" bestFit="1" customWidth="1"/>
    <col min="9215" max="9215" width="5" style="13" bestFit="1" customWidth="1"/>
    <col min="9216" max="9463" width="11.42578125" style="13"/>
    <col min="9464" max="9464" width="23" style="13" bestFit="1" customWidth="1"/>
    <col min="9465" max="9465" width="26.140625" style="13" bestFit="1" customWidth="1"/>
    <col min="9466" max="9466" width="12" style="13" bestFit="1" customWidth="1"/>
    <col min="9467" max="9467" width="8.28515625" style="13" bestFit="1" customWidth="1"/>
    <col min="9468" max="9468" width="9.7109375" style="13" bestFit="1" customWidth="1"/>
    <col min="9469" max="9469" width="31.5703125" style="13" bestFit="1" customWidth="1"/>
    <col min="9470" max="9470" width="11.7109375" style="13" bestFit="1" customWidth="1"/>
    <col min="9471" max="9471" width="5" style="13" bestFit="1" customWidth="1"/>
    <col min="9472" max="9719" width="11.42578125" style="13"/>
    <col min="9720" max="9720" width="23" style="13" bestFit="1" customWidth="1"/>
    <col min="9721" max="9721" width="26.140625" style="13" bestFit="1" customWidth="1"/>
    <col min="9722" max="9722" width="12" style="13" bestFit="1" customWidth="1"/>
    <col min="9723" max="9723" width="8.28515625" style="13" bestFit="1" customWidth="1"/>
    <col min="9724" max="9724" width="9.7109375" style="13" bestFit="1" customWidth="1"/>
    <col min="9725" max="9725" width="31.5703125" style="13" bestFit="1" customWidth="1"/>
    <col min="9726" max="9726" width="11.7109375" style="13" bestFit="1" customWidth="1"/>
    <col min="9727" max="9727" width="5" style="13" bestFit="1" customWidth="1"/>
    <col min="9728" max="9975" width="11.42578125" style="13"/>
    <col min="9976" max="9976" width="23" style="13" bestFit="1" customWidth="1"/>
    <col min="9977" max="9977" width="26.140625" style="13" bestFit="1" customWidth="1"/>
    <col min="9978" max="9978" width="12" style="13" bestFit="1" customWidth="1"/>
    <col min="9979" max="9979" width="8.28515625" style="13" bestFit="1" customWidth="1"/>
    <col min="9980" max="9980" width="9.7109375" style="13" bestFit="1" customWidth="1"/>
    <col min="9981" max="9981" width="31.5703125" style="13" bestFit="1" customWidth="1"/>
    <col min="9982" max="9982" width="11.7109375" style="13" bestFit="1" customWidth="1"/>
    <col min="9983" max="9983" width="5" style="13" bestFit="1" customWidth="1"/>
    <col min="9984" max="10231" width="11.42578125" style="13"/>
    <col min="10232" max="10232" width="23" style="13" bestFit="1" customWidth="1"/>
    <col min="10233" max="10233" width="26.140625" style="13" bestFit="1" customWidth="1"/>
    <col min="10234" max="10234" width="12" style="13" bestFit="1" customWidth="1"/>
    <col min="10235" max="10235" width="8.28515625" style="13" bestFit="1" customWidth="1"/>
    <col min="10236" max="10236" width="9.7109375" style="13" bestFit="1" customWidth="1"/>
    <col min="10237" max="10237" width="31.5703125" style="13" bestFit="1" customWidth="1"/>
    <col min="10238" max="10238" width="11.7109375" style="13" bestFit="1" customWidth="1"/>
    <col min="10239" max="10239" width="5" style="13" bestFit="1" customWidth="1"/>
    <col min="10240" max="10487" width="11.42578125" style="13"/>
    <col min="10488" max="10488" width="23" style="13" bestFit="1" customWidth="1"/>
    <col min="10489" max="10489" width="26.140625" style="13" bestFit="1" customWidth="1"/>
    <col min="10490" max="10490" width="12" style="13" bestFit="1" customWidth="1"/>
    <col min="10491" max="10491" width="8.28515625" style="13" bestFit="1" customWidth="1"/>
    <col min="10492" max="10492" width="9.7109375" style="13" bestFit="1" customWidth="1"/>
    <col min="10493" max="10493" width="31.5703125" style="13" bestFit="1" customWidth="1"/>
    <col min="10494" max="10494" width="11.7109375" style="13" bestFit="1" customWidth="1"/>
    <col min="10495" max="10495" width="5" style="13" bestFit="1" customWidth="1"/>
    <col min="10496" max="10743" width="11.42578125" style="13"/>
    <col min="10744" max="10744" width="23" style="13" bestFit="1" customWidth="1"/>
    <col min="10745" max="10745" width="26.140625" style="13" bestFit="1" customWidth="1"/>
    <col min="10746" max="10746" width="12" style="13" bestFit="1" customWidth="1"/>
    <col min="10747" max="10747" width="8.28515625" style="13" bestFit="1" customWidth="1"/>
    <col min="10748" max="10748" width="9.7109375" style="13" bestFit="1" customWidth="1"/>
    <col min="10749" max="10749" width="31.5703125" style="13" bestFit="1" customWidth="1"/>
    <col min="10750" max="10750" width="11.7109375" style="13" bestFit="1" customWidth="1"/>
    <col min="10751" max="10751" width="5" style="13" bestFit="1" customWidth="1"/>
    <col min="10752" max="10999" width="11.42578125" style="13"/>
    <col min="11000" max="11000" width="23" style="13" bestFit="1" customWidth="1"/>
    <col min="11001" max="11001" width="26.140625" style="13" bestFit="1" customWidth="1"/>
    <col min="11002" max="11002" width="12" style="13" bestFit="1" customWidth="1"/>
    <col min="11003" max="11003" width="8.28515625" style="13" bestFit="1" customWidth="1"/>
    <col min="11004" max="11004" width="9.7109375" style="13" bestFit="1" customWidth="1"/>
    <col min="11005" max="11005" width="31.5703125" style="13" bestFit="1" customWidth="1"/>
    <col min="11006" max="11006" width="11.7109375" style="13" bestFit="1" customWidth="1"/>
    <col min="11007" max="11007" width="5" style="13" bestFit="1" customWidth="1"/>
    <col min="11008" max="11255" width="11.42578125" style="13"/>
    <col min="11256" max="11256" width="23" style="13" bestFit="1" customWidth="1"/>
    <col min="11257" max="11257" width="26.140625" style="13" bestFit="1" customWidth="1"/>
    <col min="11258" max="11258" width="12" style="13" bestFit="1" customWidth="1"/>
    <col min="11259" max="11259" width="8.28515625" style="13" bestFit="1" customWidth="1"/>
    <col min="11260" max="11260" width="9.7109375" style="13" bestFit="1" customWidth="1"/>
    <col min="11261" max="11261" width="31.5703125" style="13" bestFit="1" customWidth="1"/>
    <col min="11262" max="11262" width="11.7109375" style="13" bestFit="1" customWidth="1"/>
    <col min="11263" max="11263" width="5" style="13" bestFit="1" customWidth="1"/>
    <col min="11264" max="11511" width="11.42578125" style="13"/>
    <col min="11512" max="11512" width="23" style="13" bestFit="1" customWidth="1"/>
    <col min="11513" max="11513" width="26.140625" style="13" bestFit="1" customWidth="1"/>
    <col min="11514" max="11514" width="12" style="13" bestFit="1" customWidth="1"/>
    <col min="11515" max="11515" width="8.28515625" style="13" bestFit="1" customWidth="1"/>
    <col min="11516" max="11516" width="9.7109375" style="13" bestFit="1" customWidth="1"/>
    <col min="11517" max="11517" width="31.5703125" style="13" bestFit="1" customWidth="1"/>
    <col min="11518" max="11518" width="11.7109375" style="13" bestFit="1" customWidth="1"/>
    <col min="11519" max="11519" width="5" style="13" bestFit="1" customWidth="1"/>
    <col min="11520" max="11767" width="11.42578125" style="13"/>
    <col min="11768" max="11768" width="23" style="13" bestFit="1" customWidth="1"/>
    <col min="11769" max="11769" width="26.140625" style="13" bestFit="1" customWidth="1"/>
    <col min="11770" max="11770" width="12" style="13" bestFit="1" customWidth="1"/>
    <col min="11771" max="11771" width="8.28515625" style="13" bestFit="1" customWidth="1"/>
    <col min="11772" max="11772" width="9.7109375" style="13" bestFit="1" customWidth="1"/>
    <col min="11773" max="11773" width="31.5703125" style="13" bestFit="1" customWidth="1"/>
    <col min="11774" max="11774" width="11.7109375" style="13" bestFit="1" customWidth="1"/>
    <col min="11775" max="11775" width="5" style="13" bestFit="1" customWidth="1"/>
    <col min="11776" max="12023" width="11.42578125" style="13"/>
    <col min="12024" max="12024" width="23" style="13" bestFit="1" customWidth="1"/>
    <col min="12025" max="12025" width="26.140625" style="13" bestFit="1" customWidth="1"/>
    <col min="12026" max="12026" width="12" style="13" bestFit="1" customWidth="1"/>
    <col min="12027" max="12027" width="8.28515625" style="13" bestFit="1" customWidth="1"/>
    <col min="12028" max="12028" width="9.7109375" style="13" bestFit="1" customWidth="1"/>
    <col min="12029" max="12029" width="31.5703125" style="13" bestFit="1" customWidth="1"/>
    <col min="12030" max="12030" width="11.7109375" style="13" bestFit="1" customWidth="1"/>
    <col min="12031" max="12031" width="5" style="13" bestFit="1" customWidth="1"/>
    <col min="12032" max="12279" width="11.42578125" style="13"/>
    <col min="12280" max="12280" width="23" style="13" bestFit="1" customWidth="1"/>
    <col min="12281" max="12281" width="26.140625" style="13" bestFit="1" customWidth="1"/>
    <col min="12282" max="12282" width="12" style="13" bestFit="1" customWidth="1"/>
    <col min="12283" max="12283" width="8.28515625" style="13" bestFit="1" customWidth="1"/>
    <col min="12284" max="12284" width="9.7109375" style="13" bestFit="1" customWidth="1"/>
    <col min="12285" max="12285" width="31.5703125" style="13" bestFit="1" customWidth="1"/>
    <col min="12286" max="12286" width="11.7109375" style="13" bestFit="1" customWidth="1"/>
    <col min="12287" max="12287" width="5" style="13" bestFit="1" customWidth="1"/>
    <col min="12288" max="12535" width="11.42578125" style="13"/>
    <col min="12536" max="12536" width="23" style="13" bestFit="1" customWidth="1"/>
    <col min="12537" max="12537" width="26.140625" style="13" bestFit="1" customWidth="1"/>
    <col min="12538" max="12538" width="12" style="13" bestFit="1" customWidth="1"/>
    <col min="12539" max="12539" width="8.28515625" style="13" bestFit="1" customWidth="1"/>
    <col min="12540" max="12540" width="9.7109375" style="13" bestFit="1" customWidth="1"/>
    <col min="12541" max="12541" width="31.5703125" style="13" bestFit="1" customWidth="1"/>
    <col min="12542" max="12542" width="11.7109375" style="13" bestFit="1" customWidth="1"/>
    <col min="12543" max="12543" width="5" style="13" bestFit="1" customWidth="1"/>
    <col min="12544" max="12791" width="11.42578125" style="13"/>
    <col min="12792" max="12792" width="23" style="13" bestFit="1" customWidth="1"/>
    <col min="12793" max="12793" width="26.140625" style="13" bestFit="1" customWidth="1"/>
    <col min="12794" max="12794" width="12" style="13" bestFit="1" customWidth="1"/>
    <col min="12795" max="12795" width="8.28515625" style="13" bestFit="1" customWidth="1"/>
    <col min="12796" max="12796" width="9.7109375" style="13" bestFit="1" customWidth="1"/>
    <col min="12797" max="12797" width="31.5703125" style="13" bestFit="1" customWidth="1"/>
    <col min="12798" max="12798" width="11.7109375" style="13" bestFit="1" customWidth="1"/>
    <col min="12799" max="12799" width="5" style="13" bestFit="1" customWidth="1"/>
    <col min="12800" max="13047" width="11.42578125" style="13"/>
    <col min="13048" max="13048" width="23" style="13" bestFit="1" customWidth="1"/>
    <col min="13049" max="13049" width="26.140625" style="13" bestFit="1" customWidth="1"/>
    <col min="13050" max="13050" width="12" style="13" bestFit="1" customWidth="1"/>
    <col min="13051" max="13051" width="8.28515625" style="13" bestFit="1" customWidth="1"/>
    <col min="13052" max="13052" width="9.7109375" style="13" bestFit="1" customWidth="1"/>
    <col min="13053" max="13053" width="31.5703125" style="13" bestFit="1" customWidth="1"/>
    <col min="13054" max="13054" width="11.7109375" style="13" bestFit="1" customWidth="1"/>
    <col min="13055" max="13055" width="5" style="13" bestFit="1" customWidth="1"/>
    <col min="13056" max="13303" width="11.42578125" style="13"/>
    <col min="13304" max="13304" width="23" style="13" bestFit="1" customWidth="1"/>
    <col min="13305" max="13305" width="26.140625" style="13" bestFit="1" customWidth="1"/>
    <col min="13306" max="13306" width="12" style="13" bestFit="1" customWidth="1"/>
    <col min="13307" max="13307" width="8.28515625" style="13" bestFit="1" customWidth="1"/>
    <col min="13308" max="13308" width="9.7109375" style="13" bestFit="1" customWidth="1"/>
    <col min="13309" max="13309" width="31.5703125" style="13" bestFit="1" customWidth="1"/>
    <col min="13310" max="13310" width="11.7109375" style="13" bestFit="1" customWidth="1"/>
    <col min="13311" max="13311" width="5" style="13" bestFit="1" customWidth="1"/>
    <col min="13312" max="13559" width="11.42578125" style="13"/>
    <col min="13560" max="13560" width="23" style="13" bestFit="1" customWidth="1"/>
    <col min="13561" max="13561" width="26.140625" style="13" bestFit="1" customWidth="1"/>
    <col min="13562" max="13562" width="12" style="13" bestFit="1" customWidth="1"/>
    <col min="13563" max="13563" width="8.28515625" style="13" bestFit="1" customWidth="1"/>
    <col min="13564" max="13564" width="9.7109375" style="13" bestFit="1" customWidth="1"/>
    <col min="13565" max="13565" width="31.5703125" style="13" bestFit="1" customWidth="1"/>
    <col min="13566" max="13566" width="11.7109375" style="13" bestFit="1" customWidth="1"/>
    <col min="13567" max="13567" width="5" style="13" bestFit="1" customWidth="1"/>
    <col min="13568" max="13815" width="11.42578125" style="13"/>
    <col min="13816" max="13816" width="23" style="13" bestFit="1" customWidth="1"/>
    <col min="13817" max="13817" width="26.140625" style="13" bestFit="1" customWidth="1"/>
    <col min="13818" max="13818" width="12" style="13" bestFit="1" customWidth="1"/>
    <col min="13819" max="13819" width="8.28515625" style="13" bestFit="1" customWidth="1"/>
    <col min="13820" max="13820" width="9.7109375" style="13" bestFit="1" customWidth="1"/>
    <col min="13821" max="13821" width="31.5703125" style="13" bestFit="1" customWidth="1"/>
    <col min="13822" max="13822" width="11.7109375" style="13" bestFit="1" customWidth="1"/>
    <col min="13823" max="13823" width="5" style="13" bestFit="1" customWidth="1"/>
    <col min="13824" max="14071" width="11.42578125" style="13"/>
    <col min="14072" max="14072" width="23" style="13" bestFit="1" customWidth="1"/>
    <col min="14073" max="14073" width="26.140625" style="13" bestFit="1" customWidth="1"/>
    <col min="14074" max="14074" width="12" style="13" bestFit="1" customWidth="1"/>
    <col min="14075" max="14075" width="8.28515625" style="13" bestFit="1" customWidth="1"/>
    <col min="14076" max="14076" width="9.7109375" style="13" bestFit="1" customWidth="1"/>
    <col min="14077" max="14077" width="31.5703125" style="13" bestFit="1" customWidth="1"/>
    <col min="14078" max="14078" width="11.7109375" style="13" bestFit="1" customWidth="1"/>
    <col min="14079" max="14079" width="5" style="13" bestFit="1" customWidth="1"/>
    <col min="14080" max="14327" width="11.42578125" style="13"/>
    <col min="14328" max="14328" width="23" style="13" bestFit="1" customWidth="1"/>
    <col min="14329" max="14329" width="26.140625" style="13" bestFit="1" customWidth="1"/>
    <col min="14330" max="14330" width="12" style="13" bestFit="1" customWidth="1"/>
    <col min="14331" max="14331" width="8.28515625" style="13" bestFit="1" customWidth="1"/>
    <col min="14332" max="14332" width="9.7109375" style="13" bestFit="1" customWidth="1"/>
    <col min="14333" max="14333" width="31.5703125" style="13" bestFit="1" customWidth="1"/>
    <col min="14334" max="14334" width="11.7109375" style="13" bestFit="1" customWidth="1"/>
    <col min="14335" max="14335" width="5" style="13" bestFit="1" customWidth="1"/>
    <col min="14336" max="14583" width="11.42578125" style="13"/>
    <col min="14584" max="14584" width="23" style="13" bestFit="1" customWidth="1"/>
    <col min="14585" max="14585" width="26.140625" style="13" bestFit="1" customWidth="1"/>
    <col min="14586" max="14586" width="12" style="13" bestFit="1" customWidth="1"/>
    <col min="14587" max="14587" width="8.28515625" style="13" bestFit="1" customWidth="1"/>
    <col min="14588" max="14588" width="9.7109375" style="13" bestFit="1" customWidth="1"/>
    <col min="14589" max="14589" width="31.5703125" style="13" bestFit="1" customWidth="1"/>
    <col min="14590" max="14590" width="11.7109375" style="13" bestFit="1" customWidth="1"/>
    <col min="14591" max="14591" width="5" style="13" bestFit="1" customWidth="1"/>
    <col min="14592" max="14839" width="11.42578125" style="13"/>
    <col min="14840" max="14840" width="23" style="13" bestFit="1" customWidth="1"/>
    <col min="14841" max="14841" width="26.140625" style="13" bestFit="1" customWidth="1"/>
    <col min="14842" max="14842" width="12" style="13" bestFit="1" customWidth="1"/>
    <col min="14843" max="14843" width="8.28515625" style="13" bestFit="1" customWidth="1"/>
    <col min="14844" max="14844" width="9.7109375" style="13" bestFit="1" customWidth="1"/>
    <col min="14845" max="14845" width="31.5703125" style="13" bestFit="1" customWidth="1"/>
    <col min="14846" max="14846" width="11.7109375" style="13" bestFit="1" customWidth="1"/>
    <col min="14847" max="14847" width="5" style="13" bestFit="1" customWidth="1"/>
    <col min="14848" max="15095" width="11.42578125" style="13"/>
    <col min="15096" max="15096" width="23" style="13" bestFit="1" customWidth="1"/>
    <col min="15097" max="15097" width="26.140625" style="13" bestFit="1" customWidth="1"/>
    <col min="15098" max="15098" width="12" style="13" bestFit="1" customWidth="1"/>
    <col min="15099" max="15099" width="8.28515625" style="13" bestFit="1" customWidth="1"/>
    <col min="15100" max="15100" width="9.7109375" style="13" bestFit="1" customWidth="1"/>
    <col min="15101" max="15101" width="31.5703125" style="13" bestFit="1" customWidth="1"/>
    <col min="15102" max="15102" width="11.7109375" style="13" bestFit="1" customWidth="1"/>
    <col min="15103" max="15103" width="5" style="13" bestFit="1" customWidth="1"/>
    <col min="15104" max="15351" width="11.42578125" style="13"/>
    <col min="15352" max="15352" width="23" style="13" bestFit="1" customWidth="1"/>
    <col min="15353" max="15353" width="26.140625" style="13" bestFit="1" customWidth="1"/>
    <col min="15354" max="15354" width="12" style="13" bestFit="1" customWidth="1"/>
    <col min="15355" max="15355" width="8.28515625" style="13" bestFit="1" customWidth="1"/>
    <col min="15356" max="15356" width="9.7109375" style="13" bestFit="1" customWidth="1"/>
    <col min="15357" max="15357" width="31.5703125" style="13" bestFit="1" customWidth="1"/>
    <col min="15358" max="15358" width="11.7109375" style="13" bestFit="1" customWidth="1"/>
    <col min="15359" max="15359" width="5" style="13" bestFit="1" customWidth="1"/>
    <col min="15360" max="15607" width="11.42578125" style="13"/>
    <col min="15608" max="15608" width="23" style="13" bestFit="1" customWidth="1"/>
    <col min="15609" max="15609" width="26.140625" style="13" bestFit="1" customWidth="1"/>
    <col min="15610" max="15610" width="12" style="13" bestFit="1" customWidth="1"/>
    <col min="15611" max="15611" width="8.28515625" style="13" bestFit="1" customWidth="1"/>
    <col min="15612" max="15612" width="9.7109375" style="13" bestFit="1" customWidth="1"/>
    <col min="15613" max="15613" width="31.5703125" style="13" bestFit="1" customWidth="1"/>
    <col min="15614" max="15614" width="11.7109375" style="13" bestFit="1" customWidth="1"/>
    <col min="15615" max="15615" width="5" style="13" bestFit="1" customWidth="1"/>
    <col min="15616" max="15863" width="11.42578125" style="13"/>
    <col min="15864" max="15864" width="23" style="13" bestFit="1" customWidth="1"/>
    <col min="15865" max="15865" width="26.140625" style="13" bestFit="1" customWidth="1"/>
    <col min="15866" max="15866" width="12" style="13" bestFit="1" customWidth="1"/>
    <col min="15867" max="15867" width="8.28515625" style="13" bestFit="1" customWidth="1"/>
    <col min="15868" max="15868" width="9.7109375" style="13" bestFit="1" customWidth="1"/>
    <col min="15869" max="15869" width="31.5703125" style="13" bestFit="1" customWidth="1"/>
    <col min="15870" max="15870" width="11.7109375" style="13" bestFit="1" customWidth="1"/>
    <col min="15871" max="15871" width="5" style="13" bestFit="1" customWidth="1"/>
    <col min="15872" max="16119" width="11.42578125" style="13"/>
    <col min="16120" max="16120" width="23" style="13" bestFit="1" customWidth="1"/>
    <col min="16121" max="16121" width="26.140625" style="13" bestFit="1" customWidth="1"/>
    <col min="16122" max="16122" width="12" style="13" bestFit="1" customWidth="1"/>
    <col min="16123" max="16123" width="8.28515625" style="13" bestFit="1" customWidth="1"/>
    <col min="16124" max="16124" width="9.7109375" style="13" bestFit="1" customWidth="1"/>
    <col min="16125" max="16125" width="31.5703125" style="13" bestFit="1" customWidth="1"/>
    <col min="16126" max="16126" width="11.7109375" style="13" bestFit="1" customWidth="1"/>
    <col min="16127" max="16127" width="5" style="13" bestFit="1" customWidth="1"/>
    <col min="16128" max="16384" width="11.42578125" style="13"/>
  </cols>
  <sheetData>
    <row r="1" spans="1:7" x14ac:dyDescent="0.2">
      <c r="A1" s="11" t="s">
        <v>48</v>
      </c>
      <c r="B1" s="11" t="s">
        <v>47</v>
      </c>
      <c r="C1" s="11" t="s">
        <v>49</v>
      </c>
      <c r="D1" s="11" t="s">
        <v>50</v>
      </c>
      <c r="E1" s="12" t="s">
        <v>51</v>
      </c>
      <c r="F1" s="11" t="s">
        <v>52</v>
      </c>
      <c r="G1" s="11" t="s">
        <v>53</v>
      </c>
    </row>
    <row r="2" spans="1:7" x14ac:dyDescent="0.2">
      <c r="A2" s="14" t="s">
        <v>54</v>
      </c>
      <c r="E2" s="15">
        <v>3418.81</v>
      </c>
    </row>
    <row r="3" spans="1:7" x14ac:dyDescent="0.2">
      <c r="A3" s="14" t="s">
        <v>55</v>
      </c>
      <c r="B3" s="19">
        <v>45293</v>
      </c>
      <c r="C3" s="13" t="s">
        <v>56</v>
      </c>
      <c r="D3" s="13" t="s">
        <v>57</v>
      </c>
      <c r="E3" s="15">
        <v>77.95</v>
      </c>
      <c r="F3" s="14" t="s">
        <v>58</v>
      </c>
      <c r="G3" s="13" t="s">
        <v>59</v>
      </c>
    </row>
    <row r="4" spans="1:7" x14ac:dyDescent="0.2">
      <c r="A4" s="14" t="s">
        <v>55</v>
      </c>
      <c r="B4" s="19">
        <v>45293</v>
      </c>
      <c r="C4" s="13" t="s">
        <v>60</v>
      </c>
      <c r="D4" s="13" t="s">
        <v>61</v>
      </c>
      <c r="E4" s="15">
        <v>149</v>
      </c>
      <c r="F4" s="14" t="s">
        <v>58</v>
      </c>
      <c r="G4" s="13" t="s">
        <v>59</v>
      </c>
    </row>
    <row r="5" spans="1:7" x14ac:dyDescent="0.2">
      <c r="A5" s="14" t="s">
        <v>55</v>
      </c>
      <c r="B5" s="19">
        <v>45293</v>
      </c>
      <c r="C5" s="13" t="s">
        <v>62</v>
      </c>
      <c r="D5" s="13" t="s">
        <v>63</v>
      </c>
      <c r="E5" s="15">
        <v>300</v>
      </c>
      <c r="F5" s="14" t="s">
        <v>58</v>
      </c>
      <c r="G5" s="13" t="s">
        <v>59</v>
      </c>
    </row>
    <row r="6" spans="1:7" x14ac:dyDescent="0.2">
      <c r="A6" s="14" t="s">
        <v>64</v>
      </c>
      <c r="B6" s="19">
        <v>45293</v>
      </c>
      <c r="C6" s="13" t="s">
        <v>65</v>
      </c>
      <c r="D6" s="13" t="s">
        <v>66</v>
      </c>
      <c r="E6" s="15">
        <v>-30</v>
      </c>
      <c r="F6" s="14" t="s">
        <v>67</v>
      </c>
      <c r="G6" s="13" t="s">
        <v>68</v>
      </c>
    </row>
    <row r="7" spans="1:7" x14ac:dyDescent="0.2">
      <c r="A7" s="14" t="s">
        <v>69</v>
      </c>
      <c r="B7" s="19">
        <v>45293</v>
      </c>
      <c r="C7" s="13" t="s">
        <v>65</v>
      </c>
      <c r="D7" s="13" t="s">
        <v>66</v>
      </c>
      <c r="E7" s="15">
        <v>-6.3</v>
      </c>
      <c r="F7" s="14" t="s">
        <v>70</v>
      </c>
      <c r="G7" s="13" t="s">
        <v>71</v>
      </c>
    </row>
    <row r="8" spans="1:7" x14ac:dyDescent="0.2">
      <c r="A8" s="14" t="s">
        <v>72</v>
      </c>
      <c r="B8" s="19">
        <v>45293</v>
      </c>
      <c r="C8" s="13" t="s">
        <v>65</v>
      </c>
      <c r="D8" s="13" t="s">
        <v>66</v>
      </c>
      <c r="E8" s="15">
        <v>-3.16</v>
      </c>
      <c r="F8" s="14" t="s">
        <v>73</v>
      </c>
      <c r="G8" s="13" t="s">
        <v>74</v>
      </c>
    </row>
    <row r="9" spans="1:7" x14ac:dyDescent="0.2">
      <c r="A9" s="14" t="s">
        <v>75</v>
      </c>
      <c r="B9" s="19">
        <v>45293</v>
      </c>
      <c r="C9" s="13" t="s">
        <v>65</v>
      </c>
      <c r="D9" s="13" t="s">
        <v>76</v>
      </c>
      <c r="E9" s="15">
        <v>-2.64</v>
      </c>
      <c r="F9" s="14" t="s">
        <v>77</v>
      </c>
      <c r="G9" s="13" t="s">
        <v>78</v>
      </c>
    </row>
    <row r="10" spans="1:7" x14ac:dyDescent="0.2">
      <c r="A10" s="14" t="s">
        <v>79</v>
      </c>
      <c r="B10" s="19">
        <v>45293</v>
      </c>
      <c r="C10" s="13" t="s">
        <v>65</v>
      </c>
      <c r="D10" s="13" t="s">
        <v>80</v>
      </c>
      <c r="E10" s="15">
        <v>-0.32</v>
      </c>
      <c r="F10" s="14" t="s">
        <v>81</v>
      </c>
      <c r="G10" s="13" t="s">
        <v>82</v>
      </c>
    </row>
    <row r="11" spans="1:7" x14ac:dyDescent="0.2">
      <c r="A11" s="14" t="s">
        <v>83</v>
      </c>
      <c r="B11" s="19">
        <v>45293</v>
      </c>
      <c r="C11" s="13" t="s">
        <v>65</v>
      </c>
      <c r="D11" s="13" t="s">
        <v>66</v>
      </c>
      <c r="E11" s="15">
        <v>-0.24</v>
      </c>
      <c r="F11" s="14" t="s">
        <v>73</v>
      </c>
      <c r="G11" s="13" t="s">
        <v>84</v>
      </c>
    </row>
    <row r="12" spans="1:7" x14ac:dyDescent="0.2">
      <c r="A12" s="14" t="s">
        <v>55</v>
      </c>
      <c r="B12" s="19">
        <v>45294</v>
      </c>
      <c r="C12" s="13" t="s">
        <v>85</v>
      </c>
      <c r="D12" s="13" t="s">
        <v>57</v>
      </c>
      <c r="E12" s="15">
        <v>41.25</v>
      </c>
      <c r="F12" s="14" t="s">
        <v>58</v>
      </c>
      <c r="G12" s="13" t="s">
        <v>59</v>
      </c>
    </row>
    <row r="13" spans="1:7" x14ac:dyDescent="0.2">
      <c r="A13" s="14" t="s">
        <v>55</v>
      </c>
      <c r="B13" s="19">
        <v>45294</v>
      </c>
      <c r="C13" s="13" t="s">
        <v>86</v>
      </c>
      <c r="D13" s="13" t="s">
        <v>61</v>
      </c>
      <c r="E13" s="15">
        <v>66</v>
      </c>
      <c r="F13" s="14" t="s">
        <v>58</v>
      </c>
      <c r="G13" s="13" t="s">
        <v>59</v>
      </c>
    </row>
    <row r="14" spans="1:7" x14ac:dyDescent="0.2">
      <c r="A14" s="14" t="s">
        <v>64</v>
      </c>
      <c r="B14" s="19">
        <v>45294</v>
      </c>
      <c r="C14" s="13" t="s">
        <v>65</v>
      </c>
      <c r="D14" s="13" t="s">
        <v>66</v>
      </c>
      <c r="E14" s="15">
        <v>-20</v>
      </c>
      <c r="F14" s="14" t="s">
        <v>67</v>
      </c>
      <c r="G14" s="13" t="s">
        <v>68</v>
      </c>
    </row>
    <row r="15" spans="1:7" x14ac:dyDescent="0.2">
      <c r="A15" s="14" t="s">
        <v>69</v>
      </c>
      <c r="B15" s="19">
        <v>45294</v>
      </c>
      <c r="C15" s="13" t="s">
        <v>65</v>
      </c>
      <c r="D15" s="13" t="s">
        <v>66</v>
      </c>
      <c r="E15" s="15">
        <v>-4.2</v>
      </c>
      <c r="F15" s="14" t="s">
        <v>70</v>
      </c>
      <c r="G15" s="13" t="s">
        <v>71</v>
      </c>
    </row>
    <row r="16" spans="1:7" x14ac:dyDescent="0.2">
      <c r="A16" s="14" t="s">
        <v>72</v>
      </c>
      <c r="B16" s="19">
        <v>45294</v>
      </c>
      <c r="C16" s="13" t="s">
        <v>65</v>
      </c>
      <c r="D16" s="13" t="s">
        <v>66</v>
      </c>
      <c r="E16" s="15">
        <v>-0.65</v>
      </c>
      <c r="F16" s="14" t="s">
        <v>73</v>
      </c>
      <c r="G16" s="13" t="s">
        <v>74</v>
      </c>
    </row>
    <row r="17" spans="1:7" x14ac:dyDescent="0.2">
      <c r="A17" s="14" t="s">
        <v>75</v>
      </c>
      <c r="B17" s="19">
        <v>45294</v>
      </c>
      <c r="C17" s="13" t="s">
        <v>65</v>
      </c>
      <c r="D17" s="13" t="s">
        <v>76</v>
      </c>
      <c r="E17" s="15">
        <v>-0.54</v>
      </c>
      <c r="F17" s="14" t="s">
        <v>77</v>
      </c>
      <c r="G17" s="13" t="s">
        <v>78</v>
      </c>
    </row>
    <row r="18" spans="1:7" x14ac:dyDescent="0.2">
      <c r="A18" s="14" t="s">
        <v>83</v>
      </c>
      <c r="B18" s="19">
        <v>45294</v>
      </c>
      <c r="C18" s="13" t="s">
        <v>65</v>
      </c>
      <c r="D18" s="13" t="s">
        <v>66</v>
      </c>
      <c r="E18" s="15">
        <v>-0.15</v>
      </c>
      <c r="F18" s="14" t="s">
        <v>73</v>
      </c>
      <c r="G18" s="13" t="s">
        <v>84</v>
      </c>
    </row>
    <row r="19" spans="1:7" x14ac:dyDescent="0.2">
      <c r="A19" s="14" t="s">
        <v>79</v>
      </c>
      <c r="B19" s="19">
        <v>45294</v>
      </c>
      <c r="C19" s="13" t="s">
        <v>65</v>
      </c>
      <c r="D19" s="13" t="s">
        <v>80</v>
      </c>
      <c r="E19" s="15">
        <v>-0.06</v>
      </c>
      <c r="F19" s="14" t="s">
        <v>81</v>
      </c>
      <c r="G19" s="13" t="s">
        <v>82</v>
      </c>
    </row>
    <row r="20" spans="1:7" x14ac:dyDescent="0.2">
      <c r="A20" s="14" t="s">
        <v>55</v>
      </c>
      <c r="B20" s="19">
        <v>45295</v>
      </c>
      <c r="C20" s="13" t="s">
        <v>87</v>
      </c>
      <c r="D20" s="13" t="s">
        <v>61</v>
      </c>
      <c r="E20" s="15">
        <v>50</v>
      </c>
      <c r="F20" s="14" t="s">
        <v>58</v>
      </c>
      <c r="G20" s="13" t="s">
        <v>59</v>
      </c>
    </row>
    <row r="21" spans="1:7" x14ac:dyDescent="0.2">
      <c r="A21" s="14" t="s">
        <v>55</v>
      </c>
      <c r="B21" s="19">
        <v>45295</v>
      </c>
      <c r="C21" s="13" t="s">
        <v>88</v>
      </c>
      <c r="D21" s="13" t="s">
        <v>57</v>
      </c>
      <c r="E21" s="15">
        <v>51</v>
      </c>
      <c r="F21" s="14" t="s">
        <v>58</v>
      </c>
      <c r="G21" s="13" t="s">
        <v>59</v>
      </c>
    </row>
    <row r="22" spans="1:7" x14ac:dyDescent="0.2">
      <c r="A22" s="14" t="s">
        <v>64</v>
      </c>
      <c r="B22" s="19">
        <v>45295</v>
      </c>
      <c r="C22" s="13" t="s">
        <v>65</v>
      </c>
      <c r="D22" s="13" t="s">
        <v>66</v>
      </c>
      <c r="E22" s="15">
        <v>-20</v>
      </c>
      <c r="F22" s="14" t="s">
        <v>67</v>
      </c>
      <c r="G22" s="13" t="s">
        <v>68</v>
      </c>
    </row>
    <row r="23" spans="1:7" x14ac:dyDescent="0.2">
      <c r="A23" s="14" t="s">
        <v>69</v>
      </c>
      <c r="B23" s="19">
        <v>45295</v>
      </c>
      <c r="C23" s="13" t="s">
        <v>65</v>
      </c>
      <c r="D23" s="13" t="s">
        <v>66</v>
      </c>
      <c r="E23" s="15">
        <v>-4.2</v>
      </c>
      <c r="F23" s="14" t="s">
        <v>70</v>
      </c>
      <c r="G23" s="13" t="s">
        <v>71</v>
      </c>
    </row>
    <row r="24" spans="1:7" x14ac:dyDescent="0.2">
      <c r="A24" s="14" t="s">
        <v>72</v>
      </c>
      <c r="B24" s="19">
        <v>45295</v>
      </c>
      <c r="C24" s="13" t="s">
        <v>65</v>
      </c>
      <c r="D24" s="13" t="s">
        <v>66</v>
      </c>
      <c r="E24" s="15">
        <v>-0.61</v>
      </c>
      <c r="F24" s="14" t="s">
        <v>73</v>
      </c>
      <c r="G24" s="13" t="s">
        <v>74</v>
      </c>
    </row>
    <row r="25" spans="1:7" x14ac:dyDescent="0.2">
      <c r="A25" s="14" t="s">
        <v>75</v>
      </c>
      <c r="B25" s="19">
        <v>45295</v>
      </c>
      <c r="C25" s="13" t="s">
        <v>65</v>
      </c>
      <c r="D25" s="13" t="s">
        <v>76</v>
      </c>
      <c r="E25" s="15">
        <v>-0.51</v>
      </c>
      <c r="F25" s="14" t="s">
        <v>77</v>
      </c>
      <c r="G25" s="13" t="s">
        <v>78</v>
      </c>
    </row>
    <row r="26" spans="1:7" x14ac:dyDescent="0.2">
      <c r="A26" s="14" t="s">
        <v>83</v>
      </c>
      <c r="B26" s="19">
        <v>45295</v>
      </c>
      <c r="C26" s="13" t="s">
        <v>65</v>
      </c>
      <c r="D26" s="13" t="s">
        <v>66</v>
      </c>
      <c r="E26" s="15">
        <v>-0.15</v>
      </c>
      <c r="F26" s="14" t="s">
        <v>73</v>
      </c>
      <c r="G26" s="13" t="s">
        <v>84</v>
      </c>
    </row>
    <row r="27" spans="1:7" x14ac:dyDescent="0.2">
      <c r="A27" s="14" t="s">
        <v>79</v>
      </c>
      <c r="B27" s="19">
        <v>45295</v>
      </c>
      <c r="C27" s="13" t="s">
        <v>65</v>
      </c>
      <c r="D27" s="13" t="s">
        <v>80</v>
      </c>
      <c r="E27" s="15">
        <v>-0.06</v>
      </c>
      <c r="F27" s="14" t="s">
        <v>81</v>
      </c>
      <c r="G27" s="13" t="s">
        <v>82</v>
      </c>
    </row>
    <row r="28" spans="1:7" x14ac:dyDescent="0.2">
      <c r="A28" s="14" t="s">
        <v>55</v>
      </c>
      <c r="B28" s="19">
        <v>45296</v>
      </c>
      <c r="C28" s="13" t="s">
        <v>89</v>
      </c>
      <c r="D28" s="13" t="s">
        <v>57</v>
      </c>
      <c r="E28" s="15">
        <v>31.38</v>
      </c>
      <c r="F28" s="14" t="s">
        <v>58</v>
      </c>
      <c r="G28" s="13" t="s">
        <v>59</v>
      </c>
    </row>
    <row r="29" spans="1:7" x14ac:dyDescent="0.2">
      <c r="A29" s="14" t="s">
        <v>55</v>
      </c>
      <c r="B29" s="19">
        <v>45296</v>
      </c>
      <c r="C29" s="13" t="s">
        <v>90</v>
      </c>
      <c r="D29" s="13" t="s">
        <v>61</v>
      </c>
      <c r="E29" s="15">
        <v>80</v>
      </c>
      <c r="F29" s="14" t="s">
        <v>58</v>
      </c>
      <c r="G29" s="13" t="s">
        <v>59</v>
      </c>
    </row>
    <row r="30" spans="1:7" x14ac:dyDescent="0.2">
      <c r="A30" s="14" t="s">
        <v>64</v>
      </c>
      <c r="B30" s="19">
        <v>45296</v>
      </c>
      <c r="C30" s="13" t="s">
        <v>65</v>
      </c>
      <c r="D30" s="13" t="s">
        <v>66</v>
      </c>
      <c r="E30" s="15">
        <v>-20</v>
      </c>
      <c r="F30" s="14" t="s">
        <v>67</v>
      </c>
      <c r="G30" s="13" t="s">
        <v>68</v>
      </c>
    </row>
    <row r="31" spans="1:7" x14ac:dyDescent="0.2">
      <c r="A31" s="14" t="s">
        <v>69</v>
      </c>
      <c r="B31" s="19">
        <v>45296</v>
      </c>
      <c r="C31" s="13" t="s">
        <v>65</v>
      </c>
      <c r="D31" s="13" t="s">
        <v>66</v>
      </c>
      <c r="E31" s="15">
        <v>-4.2</v>
      </c>
      <c r="F31" s="14" t="s">
        <v>70</v>
      </c>
      <c r="G31" s="13" t="s">
        <v>71</v>
      </c>
    </row>
    <row r="32" spans="1:7" x14ac:dyDescent="0.2">
      <c r="A32" s="14" t="s">
        <v>72</v>
      </c>
      <c r="B32" s="19">
        <v>45296</v>
      </c>
      <c r="C32" s="13" t="s">
        <v>65</v>
      </c>
      <c r="D32" s="13" t="s">
        <v>66</v>
      </c>
      <c r="E32" s="15">
        <v>-0.67</v>
      </c>
      <c r="F32" s="14" t="s">
        <v>73</v>
      </c>
      <c r="G32" s="13" t="s">
        <v>74</v>
      </c>
    </row>
    <row r="33" spans="1:7" x14ac:dyDescent="0.2">
      <c r="A33" s="14" t="s">
        <v>75</v>
      </c>
      <c r="B33" s="19">
        <v>45296</v>
      </c>
      <c r="C33" s="13" t="s">
        <v>65</v>
      </c>
      <c r="D33" s="13" t="s">
        <v>76</v>
      </c>
      <c r="E33" s="15">
        <v>-0.56000000000000005</v>
      </c>
      <c r="F33" s="14" t="s">
        <v>77</v>
      </c>
      <c r="G33" s="13" t="s">
        <v>78</v>
      </c>
    </row>
    <row r="34" spans="1:7" x14ac:dyDescent="0.2">
      <c r="A34" s="14" t="s">
        <v>83</v>
      </c>
      <c r="B34" s="19">
        <v>45296</v>
      </c>
      <c r="C34" s="13" t="s">
        <v>65</v>
      </c>
      <c r="D34" s="13" t="s">
        <v>66</v>
      </c>
      <c r="E34" s="15">
        <v>-0.15</v>
      </c>
      <c r="F34" s="14" t="s">
        <v>73</v>
      </c>
      <c r="G34" s="13" t="s">
        <v>84</v>
      </c>
    </row>
    <row r="35" spans="1:7" x14ac:dyDescent="0.2">
      <c r="A35" s="14" t="s">
        <v>79</v>
      </c>
      <c r="B35" s="19">
        <v>45296</v>
      </c>
      <c r="C35" s="13" t="s">
        <v>65</v>
      </c>
      <c r="D35" s="13" t="s">
        <v>80</v>
      </c>
      <c r="E35" s="15">
        <v>-7.0000000000000007E-2</v>
      </c>
      <c r="F35" s="14" t="s">
        <v>81</v>
      </c>
      <c r="G35" s="13" t="s">
        <v>82</v>
      </c>
    </row>
    <row r="36" spans="1:7" x14ac:dyDescent="0.2">
      <c r="A36" s="14" t="s">
        <v>55</v>
      </c>
      <c r="B36" s="19">
        <v>45297</v>
      </c>
      <c r="C36" s="13" t="s">
        <v>91</v>
      </c>
      <c r="D36" s="13" t="s">
        <v>57</v>
      </c>
      <c r="E36" s="15">
        <v>56.6</v>
      </c>
      <c r="F36" s="14" t="s">
        <v>58</v>
      </c>
      <c r="G36" s="13" t="s">
        <v>59</v>
      </c>
    </row>
    <row r="37" spans="1:7" x14ac:dyDescent="0.2">
      <c r="A37" s="14" t="s">
        <v>55</v>
      </c>
      <c r="B37" s="19">
        <v>45297</v>
      </c>
      <c r="C37" s="13" t="s">
        <v>92</v>
      </c>
      <c r="D37" s="13" t="s">
        <v>61</v>
      </c>
      <c r="E37" s="15">
        <v>95</v>
      </c>
      <c r="F37" s="14" t="s">
        <v>58</v>
      </c>
      <c r="G37" s="13" t="s">
        <v>59</v>
      </c>
    </row>
    <row r="38" spans="1:7" x14ac:dyDescent="0.2">
      <c r="A38" s="14" t="s">
        <v>64</v>
      </c>
      <c r="B38" s="19">
        <v>45297</v>
      </c>
      <c r="C38" s="13" t="s">
        <v>65</v>
      </c>
      <c r="D38" s="13" t="s">
        <v>66</v>
      </c>
      <c r="E38" s="15">
        <v>-20</v>
      </c>
      <c r="F38" s="14" t="s">
        <v>67</v>
      </c>
      <c r="G38" s="13" t="s">
        <v>68</v>
      </c>
    </row>
    <row r="39" spans="1:7" x14ac:dyDescent="0.2">
      <c r="A39" s="14" t="s">
        <v>69</v>
      </c>
      <c r="B39" s="19">
        <v>45297</v>
      </c>
      <c r="C39" s="13" t="s">
        <v>65</v>
      </c>
      <c r="D39" s="13" t="s">
        <v>66</v>
      </c>
      <c r="E39" s="15">
        <v>-4.2</v>
      </c>
      <c r="F39" s="14" t="s">
        <v>70</v>
      </c>
      <c r="G39" s="13" t="s">
        <v>71</v>
      </c>
    </row>
    <row r="40" spans="1:7" x14ac:dyDescent="0.2">
      <c r="A40" s="14" t="s">
        <v>72</v>
      </c>
      <c r="B40" s="19">
        <v>45297</v>
      </c>
      <c r="C40" s="13" t="s">
        <v>65</v>
      </c>
      <c r="D40" s="13" t="s">
        <v>66</v>
      </c>
      <c r="E40" s="15">
        <v>-0.91</v>
      </c>
      <c r="F40" s="14" t="s">
        <v>73</v>
      </c>
      <c r="G40" s="13" t="s">
        <v>74</v>
      </c>
    </row>
    <row r="41" spans="1:7" x14ac:dyDescent="0.2">
      <c r="A41" s="14" t="s">
        <v>75</v>
      </c>
      <c r="B41" s="19">
        <v>45297</v>
      </c>
      <c r="C41" s="13" t="s">
        <v>65</v>
      </c>
      <c r="D41" s="13" t="s">
        <v>76</v>
      </c>
      <c r="E41" s="15">
        <v>-0.76</v>
      </c>
      <c r="F41" s="14" t="s">
        <v>77</v>
      </c>
      <c r="G41" s="13" t="s">
        <v>78</v>
      </c>
    </row>
    <row r="42" spans="1:7" x14ac:dyDescent="0.2">
      <c r="A42" s="14" t="s">
        <v>83</v>
      </c>
      <c r="B42" s="19">
        <v>45297</v>
      </c>
      <c r="C42" s="13" t="s">
        <v>65</v>
      </c>
      <c r="D42" s="13" t="s">
        <v>66</v>
      </c>
      <c r="E42" s="15">
        <v>-0.15</v>
      </c>
      <c r="F42" s="14" t="s">
        <v>73</v>
      </c>
      <c r="G42" s="13" t="s">
        <v>84</v>
      </c>
    </row>
    <row r="43" spans="1:7" x14ac:dyDescent="0.2">
      <c r="A43" s="14" t="s">
        <v>79</v>
      </c>
      <c r="B43" s="19">
        <v>45297</v>
      </c>
      <c r="C43" s="13" t="s">
        <v>65</v>
      </c>
      <c r="D43" s="13" t="s">
        <v>80</v>
      </c>
      <c r="E43" s="15">
        <v>-0.09</v>
      </c>
      <c r="F43" s="14" t="s">
        <v>81</v>
      </c>
      <c r="G43" s="13" t="s">
        <v>82</v>
      </c>
    </row>
    <row r="44" spans="1:7" x14ac:dyDescent="0.2">
      <c r="A44" s="14" t="s">
        <v>55</v>
      </c>
      <c r="B44" s="19">
        <v>45300</v>
      </c>
      <c r="C44" s="13" t="s">
        <v>93</v>
      </c>
      <c r="D44" s="13" t="s">
        <v>57</v>
      </c>
      <c r="E44" s="15">
        <v>160.27000000000001</v>
      </c>
      <c r="F44" s="14" t="s">
        <v>58</v>
      </c>
      <c r="G44" s="13" t="s">
        <v>59</v>
      </c>
    </row>
    <row r="45" spans="1:7" x14ac:dyDescent="0.2">
      <c r="A45" s="14" t="s">
        <v>55</v>
      </c>
      <c r="B45" s="19">
        <v>45300</v>
      </c>
      <c r="C45" s="13" t="s">
        <v>94</v>
      </c>
      <c r="D45" s="13" t="s">
        <v>61</v>
      </c>
      <c r="E45" s="15">
        <v>270</v>
      </c>
      <c r="F45" s="14" t="s">
        <v>58</v>
      </c>
      <c r="G45" s="13" t="s">
        <v>59</v>
      </c>
    </row>
    <row r="46" spans="1:7" x14ac:dyDescent="0.2">
      <c r="A46" s="14" t="s">
        <v>55</v>
      </c>
      <c r="B46" s="19">
        <v>45300</v>
      </c>
      <c r="C46" s="13" t="s">
        <v>95</v>
      </c>
      <c r="D46" s="13" t="s">
        <v>63</v>
      </c>
      <c r="E46" s="15">
        <v>300</v>
      </c>
      <c r="F46" s="14" t="s">
        <v>58</v>
      </c>
      <c r="G46" s="13" t="s">
        <v>59</v>
      </c>
    </row>
    <row r="47" spans="1:7" x14ac:dyDescent="0.2">
      <c r="A47" s="14" t="s">
        <v>64</v>
      </c>
      <c r="B47" s="19">
        <v>45300</v>
      </c>
      <c r="C47" s="13" t="s">
        <v>65</v>
      </c>
      <c r="D47" s="13" t="s">
        <v>66</v>
      </c>
      <c r="E47" s="15">
        <v>-30</v>
      </c>
      <c r="F47" s="14" t="s">
        <v>67</v>
      </c>
      <c r="G47" s="13" t="s">
        <v>68</v>
      </c>
    </row>
    <row r="48" spans="1:7" x14ac:dyDescent="0.2">
      <c r="A48" s="14" t="s">
        <v>69</v>
      </c>
      <c r="B48" s="19">
        <v>45300</v>
      </c>
      <c r="C48" s="13" t="s">
        <v>65</v>
      </c>
      <c r="D48" s="13" t="s">
        <v>66</v>
      </c>
      <c r="E48" s="15">
        <v>-6.3</v>
      </c>
      <c r="F48" s="14" t="s">
        <v>70</v>
      </c>
      <c r="G48" s="13" t="s">
        <v>71</v>
      </c>
    </row>
    <row r="49" spans="1:7" x14ac:dyDescent="0.2">
      <c r="A49" s="14" t="s">
        <v>72</v>
      </c>
      <c r="B49" s="19">
        <v>45300</v>
      </c>
      <c r="C49" s="13" t="s">
        <v>65</v>
      </c>
      <c r="D49" s="13" t="s">
        <v>66</v>
      </c>
      <c r="E49" s="15">
        <v>-4.38</v>
      </c>
      <c r="F49" s="14" t="s">
        <v>73</v>
      </c>
      <c r="G49" s="13" t="s">
        <v>74</v>
      </c>
    </row>
    <row r="50" spans="1:7" x14ac:dyDescent="0.2">
      <c r="A50" s="14" t="s">
        <v>75</v>
      </c>
      <c r="B50" s="19">
        <v>45300</v>
      </c>
      <c r="C50" s="13" t="s">
        <v>65</v>
      </c>
      <c r="D50" s="13" t="s">
        <v>76</v>
      </c>
      <c r="E50" s="15">
        <v>-3.65</v>
      </c>
      <c r="F50" s="14" t="s">
        <v>77</v>
      </c>
      <c r="G50" s="13" t="s">
        <v>78</v>
      </c>
    </row>
    <row r="51" spans="1:7" x14ac:dyDescent="0.2">
      <c r="A51" s="14" t="s">
        <v>79</v>
      </c>
      <c r="B51" s="19">
        <v>45300</v>
      </c>
      <c r="C51" s="13" t="s">
        <v>65</v>
      </c>
      <c r="D51" s="13" t="s">
        <v>80</v>
      </c>
      <c r="E51" s="15">
        <v>-0.44</v>
      </c>
      <c r="F51" s="14" t="s">
        <v>81</v>
      </c>
      <c r="G51" s="13" t="s">
        <v>82</v>
      </c>
    </row>
    <row r="52" spans="1:7" x14ac:dyDescent="0.2">
      <c r="A52" s="14" t="s">
        <v>83</v>
      </c>
      <c r="B52" s="19">
        <v>45300</v>
      </c>
      <c r="C52" s="13" t="s">
        <v>65</v>
      </c>
      <c r="D52" s="13" t="s">
        <v>66</v>
      </c>
      <c r="E52" s="15">
        <v>-0.24</v>
      </c>
      <c r="F52" s="14" t="s">
        <v>73</v>
      </c>
      <c r="G52" s="13" t="s">
        <v>84</v>
      </c>
    </row>
    <row r="53" spans="1:7" x14ac:dyDescent="0.2">
      <c r="A53" s="14" t="s">
        <v>55</v>
      </c>
      <c r="B53" s="19">
        <v>45301</v>
      </c>
      <c r="C53" s="13" t="s">
        <v>96</v>
      </c>
      <c r="D53" s="13" t="s">
        <v>57</v>
      </c>
      <c r="E53" s="15">
        <v>59.58</v>
      </c>
      <c r="F53" s="14" t="s">
        <v>58</v>
      </c>
      <c r="G53" s="13" t="s">
        <v>59</v>
      </c>
    </row>
    <row r="54" spans="1:7" x14ac:dyDescent="0.2">
      <c r="A54" s="14" t="s">
        <v>64</v>
      </c>
      <c r="B54" s="19">
        <v>45301</v>
      </c>
      <c r="C54" s="13" t="s">
        <v>65</v>
      </c>
      <c r="D54" s="13" t="s">
        <v>66</v>
      </c>
      <c r="E54" s="15">
        <v>-10</v>
      </c>
      <c r="F54" s="14" t="s">
        <v>67</v>
      </c>
      <c r="G54" s="13" t="s">
        <v>68</v>
      </c>
    </row>
    <row r="55" spans="1:7" x14ac:dyDescent="0.2">
      <c r="A55" s="14" t="s">
        <v>69</v>
      </c>
      <c r="B55" s="19">
        <v>45301</v>
      </c>
      <c r="C55" s="13" t="s">
        <v>65</v>
      </c>
      <c r="D55" s="13" t="s">
        <v>66</v>
      </c>
      <c r="E55" s="15">
        <v>-2.1</v>
      </c>
      <c r="F55" s="14" t="s">
        <v>70</v>
      </c>
      <c r="G55" s="13" t="s">
        <v>71</v>
      </c>
    </row>
    <row r="56" spans="1:7" x14ac:dyDescent="0.2">
      <c r="A56" s="14" t="s">
        <v>72</v>
      </c>
      <c r="B56" s="19">
        <v>45301</v>
      </c>
      <c r="C56" s="13" t="s">
        <v>65</v>
      </c>
      <c r="D56" s="13" t="s">
        <v>66</v>
      </c>
      <c r="E56" s="15">
        <v>-0.36</v>
      </c>
      <c r="F56" s="14" t="s">
        <v>73</v>
      </c>
      <c r="G56" s="13" t="s">
        <v>74</v>
      </c>
    </row>
    <row r="57" spans="1:7" x14ac:dyDescent="0.2">
      <c r="A57" s="14" t="s">
        <v>75</v>
      </c>
      <c r="B57" s="19">
        <v>45301</v>
      </c>
      <c r="C57" s="13" t="s">
        <v>65</v>
      </c>
      <c r="D57" s="13" t="s">
        <v>76</v>
      </c>
      <c r="E57" s="15">
        <v>-0.3</v>
      </c>
      <c r="F57" s="14" t="s">
        <v>77</v>
      </c>
      <c r="G57" s="13" t="s">
        <v>78</v>
      </c>
    </row>
    <row r="58" spans="1:7" x14ac:dyDescent="0.2">
      <c r="A58" s="14" t="s">
        <v>83</v>
      </c>
      <c r="B58" s="19">
        <v>45301</v>
      </c>
      <c r="C58" s="13" t="s">
        <v>65</v>
      </c>
      <c r="D58" s="13" t="s">
        <v>66</v>
      </c>
      <c r="E58" s="15">
        <v>-7.0000000000000007E-2</v>
      </c>
      <c r="F58" s="14" t="s">
        <v>73</v>
      </c>
      <c r="G58" s="13" t="s">
        <v>84</v>
      </c>
    </row>
    <row r="59" spans="1:7" x14ac:dyDescent="0.2">
      <c r="A59" s="14" t="s">
        <v>79</v>
      </c>
      <c r="B59" s="19">
        <v>45301</v>
      </c>
      <c r="C59" s="13" t="s">
        <v>65</v>
      </c>
      <c r="D59" s="13" t="s">
        <v>80</v>
      </c>
      <c r="E59" s="15">
        <v>-0.04</v>
      </c>
      <c r="F59" s="14" t="s">
        <v>81</v>
      </c>
      <c r="G59" s="13" t="s">
        <v>82</v>
      </c>
    </row>
    <row r="60" spans="1:7" x14ac:dyDescent="0.2">
      <c r="A60" s="14" t="s">
        <v>55</v>
      </c>
      <c r="B60" s="19">
        <v>45304</v>
      </c>
      <c r="C60" s="13" t="s">
        <v>97</v>
      </c>
      <c r="D60" s="13" t="s">
        <v>57</v>
      </c>
      <c r="E60" s="15">
        <v>123.75</v>
      </c>
      <c r="F60" s="14" t="s">
        <v>58</v>
      </c>
      <c r="G60" s="13" t="s">
        <v>59</v>
      </c>
    </row>
    <row r="61" spans="1:7" x14ac:dyDescent="0.2">
      <c r="A61" s="14" t="s">
        <v>64</v>
      </c>
      <c r="B61" s="19">
        <v>45304</v>
      </c>
      <c r="C61" s="13" t="s">
        <v>65</v>
      </c>
      <c r="D61" s="13" t="s">
        <v>66</v>
      </c>
      <c r="E61" s="15">
        <v>-10</v>
      </c>
      <c r="F61" s="14" t="s">
        <v>67</v>
      </c>
      <c r="G61" s="13" t="s">
        <v>68</v>
      </c>
    </row>
    <row r="62" spans="1:7" x14ac:dyDescent="0.2">
      <c r="A62" s="14" t="s">
        <v>69</v>
      </c>
      <c r="B62" s="19">
        <v>45304</v>
      </c>
      <c r="C62" s="13" t="s">
        <v>65</v>
      </c>
      <c r="D62" s="13" t="s">
        <v>66</v>
      </c>
      <c r="E62" s="15">
        <v>-2.1</v>
      </c>
      <c r="F62" s="14" t="s">
        <v>70</v>
      </c>
      <c r="G62" s="13" t="s">
        <v>71</v>
      </c>
    </row>
    <row r="63" spans="1:7" x14ac:dyDescent="0.2">
      <c r="A63" s="14" t="s">
        <v>72</v>
      </c>
      <c r="B63" s="19">
        <v>45304</v>
      </c>
      <c r="C63" s="13" t="s">
        <v>65</v>
      </c>
      <c r="D63" s="13" t="s">
        <v>66</v>
      </c>
      <c r="E63" s="15">
        <v>-0.74</v>
      </c>
      <c r="F63" s="14" t="s">
        <v>73</v>
      </c>
      <c r="G63" s="13" t="s">
        <v>74</v>
      </c>
    </row>
    <row r="64" spans="1:7" x14ac:dyDescent="0.2">
      <c r="A64" s="14" t="s">
        <v>75</v>
      </c>
      <c r="B64" s="19">
        <v>45304</v>
      </c>
      <c r="C64" s="13" t="s">
        <v>65</v>
      </c>
      <c r="D64" s="13" t="s">
        <v>76</v>
      </c>
      <c r="E64" s="15">
        <v>-0.62</v>
      </c>
      <c r="F64" s="14" t="s">
        <v>77</v>
      </c>
      <c r="G64" s="13" t="s">
        <v>78</v>
      </c>
    </row>
    <row r="65" spans="1:7" x14ac:dyDescent="0.2">
      <c r="A65" s="14" t="s">
        <v>79</v>
      </c>
      <c r="B65" s="19">
        <v>45304</v>
      </c>
      <c r="C65" s="13" t="s">
        <v>65</v>
      </c>
      <c r="D65" s="13" t="s">
        <v>80</v>
      </c>
      <c r="E65" s="15">
        <v>-7.0000000000000007E-2</v>
      </c>
      <c r="F65" s="14" t="s">
        <v>81</v>
      </c>
      <c r="G65" s="13" t="s">
        <v>82</v>
      </c>
    </row>
    <row r="66" spans="1:7" x14ac:dyDescent="0.2">
      <c r="A66" s="14" t="s">
        <v>83</v>
      </c>
      <c r="B66" s="19">
        <v>45304</v>
      </c>
      <c r="C66" s="13" t="s">
        <v>65</v>
      </c>
      <c r="D66" s="13" t="s">
        <v>66</v>
      </c>
      <c r="E66" s="15">
        <v>-7.0000000000000007E-2</v>
      </c>
      <c r="F66" s="14" t="s">
        <v>73</v>
      </c>
      <c r="G66" s="13" t="s">
        <v>84</v>
      </c>
    </row>
    <row r="67" spans="1:7" x14ac:dyDescent="0.2">
      <c r="A67" s="14" t="s">
        <v>55</v>
      </c>
      <c r="B67" s="19">
        <v>45307</v>
      </c>
      <c r="C67" s="13" t="s">
        <v>98</v>
      </c>
      <c r="D67" s="13" t="s">
        <v>61</v>
      </c>
      <c r="E67" s="15">
        <v>60</v>
      </c>
      <c r="F67" s="14" t="s">
        <v>58</v>
      </c>
      <c r="G67" s="13" t="s">
        <v>59</v>
      </c>
    </row>
    <row r="68" spans="1:7" x14ac:dyDescent="0.2">
      <c r="A68" s="14" t="s">
        <v>55</v>
      </c>
      <c r="B68" s="19">
        <v>45307</v>
      </c>
      <c r="C68" s="13" t="s">
        <v>99</v>
      </c>
      <c r="D68" s="13" t="s">
        <v>63</v>
      </c>
      <c r="E68" s="15">
        <v>300</v>
      </c>
      <c r="F68" s="14" t="s">
        <v>58</v>
      </c>
      <c r="G68" s="13" t="s">
        <v>59</v>
      </c>
    </row>
    <row r="69" spans="1:7" x14ac:dyDescent="0.2">
      <c r="A69" s="14" t="s">
        <v>55</v>
      </c>
      <c r="B69" s="19">
        <v>45307</v>
      </c>
      <c r="C69" s="13" t="s">
        <v>100</v>
      </c>
      <c r="D69" s="13" t="s">
        <v>101</v>
      </c>
      <c r="E69" s="15">
        <v>1391.54</v>
      </c>
      <c r="F69" s="14" t="s">
        <v>58</v>
      </c>
      <c r="G69" s="13" t="s">
        <v>59</v>
      </c>
    </row>
    <row r="70" spans="1:7" x14ac:dyDescent="0.2">
      <c r="A70" s="14" t="s">
        <v>55</v>
      </c>
      <c r="B70" s="19">
        <v>45307</v>
      </c>
      <c r="C70" s="13" t="s">
        <v>102</v>
      </c>
      <c r="D70" s="13" t="s">
        <v>103</v>
      </c>
      <c r="E70" s="15">
        <v>20379.16</v>
      </c>
      <c r="F70" s="14" t="s">
        <v>58</v>
      </c>
      <c r="G70" s="13" t="s">
        <v>59</v>
      </c>
    </row>
    <row r="71" spans="1:7" x14ac:dyDescent="0.2">
      <c r="A71" s="14" t="s">
        <v>72</v>
      </c>
      <c r="B71" s="19">
        <v>45307</v>
      </c>
      <c r="C71" s="13" t="s">
        <v>65</v>
      </c>
      <c r="D71" s="13" t="s">
        <v>66</v>
      </c>
      <c r="E71" s="15">
        <v>-132.78</v>
      </c>
      <c r="F71" s="14" t="s">
        <v>73</v>
      </c>
      <c r="G71" s="13" t="s">
        <v>74</v>
      </c>
    </row>
    <row r="72" spans="1:7" x14ac:dyDescent="0.2">
      <c r="A72" s="14" t="s">
        <v>75</v>
      </c>
      <c r="B72" s="19">
        <v>45307</v>
      </c>
      <c r="C72" s="13" t="s">
        <v>65</v>
      </c>
      <c r="D72" s="13" t="s">
        <v>76</v>
      </c>
      <c r="E72" s="15">
        <v>-110.66</v>
      </c>
      <c r="F72" s="14" t="s">
        <v>77</v>
      </c>
      <c r="G72" s="13" t="s">
        <v>78</v>
      </c>
    </row>
    <row r="73" spans="1:7" x14ac:dyDescent="0.2">
      <c r="A73" s="14" t="s">
        <v>64</v>
      </c>
      <c r="B73" s="19">
        <v>45307</v>
      </c>
      <c r="C73" s="13" t="s">
        <v>65</v>
      </c>
      <c r="D73" s="13" t="s">
        <v>66</v>
      </c>
      <c r="E73" s="15">
        <v>-70.760000000000005</v>
      </c>
      <c r="F73" s="14" t="s">
        <v>67</v>
      </c>
      <c r="G73" s="13" t="s">
        <v>68</v>
      </c>
    </row>
    <row r="74" spans="1:7" x14ac:dyDescent="0.2">
      <c r="A74" s="14" t="s">
        <v>69</v>
      </c>
      <c r="B74" s="19">
        <v>45307</v>
      </c>
      <c r="C74" s="13" t="s">
        <v>65</v>
      </c>
      <c r="D74" s="13" t="s">
        <v>66</v>
      </c>
      <c r="E74" s="15">
        <v>-14.86</v>
      </c>
      <c r="F74" s="14" t="s">
        <v>70</v>
      </c>
      <c r="G74" s="13" t="s">
        <v>71</v>
      </c>
    </row>
    <row r="75" spans="1:7" x14ac:dyDescent="0.2">
      <c r="A75" s="14" t="s">
        <v>79</v>
      </c>
      <c r="B75" s="19">
        <v>45307</v>
      </c>
      <c r="C75" s="13" t="s">
        <v>65</v>
      </c>
      <c r="D75" s="13" t="s">
        <v>80</v>
      </c>
      <c r="E75" s="15">
        <v>-13.28</v>
      </c>
      <c r="F75" s="14" t="s">
        <v>81</v>
      </c>
      <c r="G75" s="13" t="s">
        <v>82</v>
      </c>
    </row>
    <row r="76" spans="1:7" x14ac:dyDescent="0.2">
      <c r="A76" s="14" t="s">
        <v>83</v>
      </c>
      <c r="B76" s="19">
        <v>45307</v>
      </c>
      <c r="C76" s="13" t="s">
        <v>65</v>
      </c>
      <c r="D76" s="13" t="s">
        <v>66</v>
      </c>
      <c r="E76" s="15">
        <v>-1.25</v>
      </c>
      <c r="F76" s="14" t="s">
        <v>73</v>
      </c>
      <c r="G76" s="13" t="s">
        <v>84</v>
      </c>
    </row>
    <row r="77" spans="1:7" x14ac:dyDescent="0.2">
      <c r="A77" s="14" t="s">
        <v>55</v>
      </c>
      <c r="B77" s="19">
        <v>45309</v>
      </c>
      <c r="C77" s="13" t="s">
        <v>104</v>
      </c>
      <c r="D77" s="13" t="s">
        <v>61</v>
      </c>
      <c r="E77" s="15">
        <v>18</v>
      </c>
      <c r="F77" s="14" t="s">
        <v>58</v>
      </c>
      <c r="G77" s="13" t="s">
        <v>59</v>
      </c>
    </row>
    <row r="78" spans="1:7" x14ac:dyDescent="0.2">
      <c r="A78" s="14" t="s">
        <v>55</v>
      </c>
      <c r="B78" s="19">
        <v>45309</v>
      </c>
      <c r="C78" s="13" t="s">
        <v>105</v>
      </c>
      <c r="D78" s="13" t="s">
        <v>57</v>
      </c>
      <c r="E78" s="15">
        <v>93.8</v>
      </c>
      <c r="F78" s="14" t="s">
        <v>58</v>
      </c>
      <c r="G78" s="13" t="s">
        <v>59</v>
      </c>
    </row>
    <row r="79" spans="1:7" x14ac:dyDescent="0.2">
      <c r="A79" s="14" t="s">
        <v>106</v>
      </c>
      <c r="B79" s="19">
        <v>45309</v>
      </c>
      <c r="C79" s="13" t="s">
        <v>107</v>
      </c>
      <c r="D79" s="13" t="s">
        <v>66</v>
      </c>
      <c r="E79" s="15">
        <v>-20000</v>
      </c>
      <c r="F79" s="14" t="s">
        <v>108</v>
      </c>
      <c r="G79" s="13" t="s">
        <v>109</v>
      </c>
    </row>
    <row r="80" spans="1:7" x14ac:dyDescent="0.2">
      <c r="A80" s="14" t="s">
        <v>64</v>
      </c>
      <c r="B80" s="19">
        <v>45309</v>
      </c>
      <c r="C80" s="13" t="s">
        <v>65</v>
      </c>
      <c r="D80" s="13" t="s">
        <v>66</v>
      </c>
      <c r="E80" s="15">
        <v>-20</v>
      </c>
      <c r="F80" s="14" t="s">
        <v>67</v>
      </c>
      <c r="G80" s="13" t="s">
        <v>68</v>
      </c>
    </row>
    <row r="81" spans="1:7" x14ac:dyDescent="0.2">
      <c r="A81" s="14" t="s">
        <v>110</v>
      </c>
      <c r="B81" s="19">
        <v>45309</v>
      </c>
      <c r="C81" s="13" t="s">
        <v>111</v>
      </c>
      <c r="D81" s="13" t="s">
        <v>66</v>
      </c>
      <c r="E81" s="15">
        <v>-5.5</v>
      </c>
      <c r="F81" s="14" t="s">
        <v>112</v>
      </c>
      <c r="G81" s="13" t="s">
        <v>113</v>
      </c>
    </row>
    <row r="82" spans="1:7" x14ac:dyDescent="0.2">
      <c r="A82" s="14" t="s">
        <v>69</v>
      </c>
      <c r="B82" s="19">
        <v>45309</v>
      </c>
      <c r="C82" s="13" t="s">
        <v>65</v>
      </c>
      <c r="D82" s="13" t="s">
        <v>66</v>
      </c>
      <c r="E82" s="15">
        <v>-4.2</v>
      </c>
      <c r="F82" s="14" t="s">
        <v>70</v>
      </c>
      <c r="G82" s="13" t="s">
        <v>71</v>
      </c>
    </row>
    <row r="83" spans="1:7" x14ac:dyDescent="0.2">
      <c r="A83" s="14" t="s">
        <v>114</v>
      </c>
      <c r="B83" s="19">
        <v>45309</v>
      </c>
      <c r="C83" s="13" t="s">
        <v>111</v>
      </c>
      <c r="D83" s="13" t="s">
        <v>66</v>
      </c>
      <c r="E83" s="15">
        <v>-1.1599999999999999</v>
      </c>
      <c r="F83" s="14" t="s">
        <v>115</v>
      </c>
      <c r="G83" s="13" t="s">
        <v>113</v>
      </c>
    </row>
    <row r="84" spans="1:7" x14ac:dyDescent="0.2">
      <c r="A84" s="14" t="s">
        <v>72</v>
      </c>
      <c r="B84" s="19">
        <v>45309</v>
      </c>
      <c r="C84" s="13" t="s">
        <v>65</v>
      </c>
      <c r="D84" s="13" t="s">
        <v>66</v>
      </c>
      <c r="E84" s="15">
        <v>-0.67</v>
      </c>
      <c r="F84" s="14" t="s">
        <v>73</v>
      </c>
      <c r="G84" s="13" t="s">
        <v>74</v>
      </c>
    </row>
    <row r="85" spans="1:7" x14ac:dyDescent="0.2">
      <c r="A85" s="14" t="s">
        <v>75</v>
      </c>
      <c r="B85" s="19">
        <v>45309</v>
      </c>
      <c r="C85" s="13" t="s">
        <v>65</v>
      </c>
      <c r="D85" s="13" t="s">
        <v>76</v>
      </c>
      <c r="E85" s="15">
        <v>-0.56000000000000005</v>
      </c>
      <c r="F85" s="14" t="s">
        <v>77</v>
      </c>
      <c r="G85" s="13" t="s">
        <v>78</v>
      </c>
    </row>
    <row r="86" spans="1:7" x14ac:dyDescent="0.2">
      <c r="A86" s="14" t="s">
        <v>83</v>
      </c>
      <c r="B86" s="19">
        <v>45309</v>
      </c>
      <c r="C86" s="13" t="s">
        <v>65</v>
      </c>
      <c r="D86" s="13" t="s">
        <v>66</v>
      </c>
      <c r="E86" s="15">
        <v>-0.19</v>
      </c>
      <c r="F86" s="14" t="s">
        <v>73</v>
      </c>
      <c r="G86" s="13" t="s">
        <v>84</v>
      </c>
    </row>
    <row r="87" spans="1:7" x14ac:dyDescent="0.2">
      <c r="A87" s="14" t="s">
        <v>79</v>
      </c>
      <c r="B87" s="19">
        <v>45309</v>
      </c>
      <c r="C87" s="13" t="s">
        <v>65</v>
      </c>
      <c r="D87" s="13" t="s">
        <v>80</v>
      </c>
      <c r="E87" s="15">
        <v>-7.0000000000000007E-2</v>
      </c>
      <c r="F87" s="14" t="s">
        <v>81</v>
      </c>
      <c r="G87" s="13" t="s">
        <v>82</v>
      </c>
    </row>
    <row r="88" spans="1:7" x14ac:dyDescent="0.2">
      <c r="A88" s="14" t="s">
        <v>55</v>
      </c>
      <c r="B88" s="19">
        <v>45310</v>
      </c>
      <c r="C88" s="13" t="s">
        <v>116</v>
      </c>
      <c r="D88" s="13" t="s">
        <v>61</v>
      </c>
      <c r="E88" s="15">
        <v>110</v>
      </c>
      <c r="F88" s="14" t="s">
        <v>58</v>
      </c>
      <c r="G88" s="13" t="s">
        <v>59</v>
      </c>
    </row>
    <row r="89" spans="1:7" x14ac:dyDescent="0.2">
      <c r="A89" s="14" t="s">
        <v>64</v>
      </c>
      <c r="B89" s="19">
        <v>45310</v>
      </c>
      <c r="C89" s="13" t="s">
        <v>65</v>
      </c>
      <c r="D89" s="13" t="s">
        <v>66</v>
      </c>
      <c r="E89" s="15">
        <v>-10</v>
      </c>
      <c r="F89" s="14" t="s">
        <v>67</v>
      </c>
      <c r="G89" s="13" t="s">
        <v>68</v>
      </c>
    </row>
    <row r="90" spans="1:7" x14ac:dyDescent="0.2">
      <c r="A90" s="14" t="s">
        <v>69</v>
      </c>
      <c r="B90" s="19">
        <v>45310</v>
      </c>
      <c r="C90" s="13" t="s">
        <v>65</v>
      </c>
      <c r="D90" s="13" t="s">
        <v>66</v>
      </c>
      <c r="E90" s="15">
        <v>-2.1</v>
      </c>
      <c r="F90" s="14" t="s">
        <v>70</v>
      </c>
      <c r="G90" s="13" t="s">
        <v>71</v>
      </c>
    </row>
    <row r="91" spans="1:7" x14ac:dyDescent="0.2">
      <c r="A91" s="14" t="s">
        <v>72</v>
      </c>
      <c r="B91" s="19">
        <v>45310</v>
      </c>
      <c r="C91" s="13" t="s">
        <v>65</v>
      </c>
      <c r="D91" s="13" t="s">
        <v>66</v>
      </c>
      <c r="E91" s="15">
        <v>-0.66</v>
      </c>
      <c r="F91" s="14" t="s">
        <v>73</v>
      </c>
      <c r="G91" s="13" t="s">
        <v>74</v>
      </c>
    </row>
    <row r="92" spans="1:7" x14ac:dyDescent="0.2">
      <c r="A92" s="14" t="s">
        <v>75</v>
      </c>
      <c r="B92" s="19">
        <v>45310</v>
      </c>
      <c r="C92" s="13" t="s">
        <v>65</v>
      </c>
      <c r="D92" s="13" t="s">
        <v>76</v>
      </c>
      <c r="E92" s="15">
        <v>-0.55000000000000004</v>
      </c>
      <c r="F92" s="14" t="s">
        <v>77</v>
      </c>
      <c r="G92" s="13" t="s">
        <v>78</v>
      </c>
    </row>
    <row r="93" spans="1:7" x14ac:dyDescent="0.2">
      <c r="A93" s="14" t="s">
        <v>79</v>
      </c>
      <c r="B93" s="19">
        <v>45310</v>
      </c>
      <c r="C93" s="13" t="s">
        <v>65</v>
      </c>
      <c r="D93" s="13" t="s">
        <v>80</v>
      </c>
      <c r="E93" s="15">
        <v>-7.0000000000000007E-2</v>
      </c>
      <c r="F93" s="14" t="s">
        <v>81</v>
      </c>
      <c r="G93" s="13" t="s">
        <v>82</v>
      </c>
    </row>
    <row r="94" spans="1:7" x14ac:dyDescent="0.2">
      <c r="A94" s="14" t="s">
        <v>83</v>
      </c>
      <c r="B94" s="19">
        <v>45310</v>
      </c>
      <c r="C94" s="13" t="s">
        <v>65</v>
      </c>
      <c r="D94" s="13" t="s">
        <v>66</v>
      </c>
      <c r="E94" s="15">
        <v>-7.0000000000000007E-2</v>
      </c>
      <c r="F94" s="14" t="s">
        <v>73</v>
      </c>
      <c r="G94" s="13" t="s">
        <v>84</v>
      </c>
    </row>
    <row r="95" spans="1:7" x14ac:dyDescent="0.2">
      <c r="A95" s="14" t="s">
        <v>55</v>
      </c>
      <c r="B95" s="19">
        <v>45311</v>
      </c>
      <c r="C95" s="13" t="s">
        <v>117</v>
      </c>
      <c r="D95" s="13" t="s">
        <v>61</v>
      </c>
      <c r="E95" s="15">
        <v>40</v>
      </c>
      <c r="F95" s="14" t="s">
        <v>58</v>
      </c>
      <c r="G95" s="13" t="s">
        <v>59</v>
      </c>
    </row>
    <row r="96" spans="1:7" x14ac:dyDescent="0.2">
      <c r="A96" s="14" t="s">
        <v>55</v>
      </c>
      <c r="B96" s="19">
        <v>45311</v>
      </c>
      <c r="C96" s="13" t="s">
        <v>118</v>
      </c>
      <c r="D96" s="13" t="s">
        <v>57</v>
      </c>
      <c r="E96" s="15">
        <v>72.45</v>
      </c>
      <c r="F96" s="14" t="s">
        <v>58</v>
      </c>
      <c r="G96" s="13" t="s">
        <v>59</v>
      </c>
    </row>
    <row r="97" spans="1:7" x14ac:dyDescent="0.2">
      <c r="A97" s="14" t="s">
        <v>64</v>
      </c>
      <c r="B97" s="19">
        <v>45311</v>
      </c>
      <c r="C97" s="13" t="s">
        <v>65</v>
      </c>
      <c r="D97" s="13" t="s">
        <v>66</v>
      </c>
      <c r="E97" s="15">
        <v>-20</v>
      </c>
      <c r="F97" s="14" t="s">
        <v>67</v>
      </c>
      <c r="G97" s="13" t="s">
        <v>68</v>
      </c>
    </row>
    <row r="98" spans="1:7" x14ac:dyDescent="0.2">
      <c r="A98" s="14" t="s">
        <v>69</v>
      </c>
      <c r="B98" s="19">
        <v>45311</v>
      </c>
      <c r="C98" s="13" t="s">
        <v>65</v>
      </c>
      <c r="D98" s="13" t="s">
        <v>66</v>
      </c>
      <c r="E98" s="15">
        <v>-4.2</v>
      </c>
      <c r="F98" s="14" t="s">
        <v>70</v>
      </c>
      <c r="G98" s="13" t="s">
        <v>71</v>
      </c>
    </row>
    <row r="99" spans="1:7" x14ac:dyDescent="0.2">
      <c r="A99" s="14" t="s">
        <v>72</v>
      </c>
      <c r="B99" s="19">
        <v>45311</v>
      </c>
      <c r="C99" s="13" t="s">
        <v>65</v>
      </c>
      <c r="D99" s="13" t="s">
        <v>66</v>
      </c>
      <c r="E99" s="15">
        <v>-0.67</v>
      </c>
      <c r="F99" s="14" t="s">
        <v>73</v>
      </c>
      <c r="G99" s="13" t="s">
        <v>74</v>
      </c>
    </row>
    <row r="100" spans="1:7" x14ac:dyDescent="0.2">
      <c r="A100" s="14" t="s">
        <v>75</v>
      </c>
      <c r="B100" s="19">
        <v>45311</v>
      </c>
      <c r="C100" s="13" t="s">
        <v>65</v>
      </c>
      <c r="D100" s="13" t="s">
        <v>76</v>
      </c>
      <c r="E100" s="15">
        <v>-0.56000000000000005</v>
      </c>
      <c r="F100" s="14" t="s">
        <v>77</v>
      </c>
      <c r="G100" s="13" t="s">
        <v>78</v>
      </c>
    </row>
    <row r="101" spans="1:7" x14ac:dyDescent="0.2">
      <c r="A101" s="14" t="s">
        <v>83</v>
      </c>
      <c r="B101" s="19">
        <v>45311</v>
      </c>
      <c r="C101" s="13" t="s">
        <v>65</v>
      </c>
      <c r="D101" s="13" t="s">
        <v>66</v>
      </c>
      <c r="E101" s="15">
        <v>-0.15</v>
      </c>
      <c r="F101" s="14" t="s">
        <v>73</v>
      </c>
      <c r="G101" s="13" t="s">
        <v>84</v>
      </c>
    </row>
    <row r="102" spans="1:7" x14ac:dyDescent="0.2">
      <c r="A102" s="14" t="s">
        <v>79</v>
      </c>
      <c r="B102" s="19">
        <v>45311</v>
      </c>
      <c r="C102" s="13" t="s">
        <v>65</v>
      </c>
      <c r="D102" s="13" t="s">
        <v>80</v>
      </c>
      <c r="E102" s="15">
        <v>-0.06</v>
      </c>
      <c r="F102" s="14" t="s">
        <v>81</v>
      </c>
      <c r="G102" s="13" t="s">
        <v>82</v>
      </c>
    </row>
    <row r="103" spans="1:7" x14ac:dyDescent="0.2">
      <c r="A103" s="14" t="s">
        <v>55</v>
      </c>
      <c r="B103" s="19">
        <v>45314</v>
      </c>
      <c r="C103" s="13" t="s">
        <v>119</v>
      </c>
      <c r="D103" s="13" t="s">
        <v>57</v>
      </c>
      <c r="E103" s="15">
        <v>107.47</v>
      </c>
      <c r="F103" s="14" t="s">
        <v>58</v>
      </c>
      <c r="G103" s="13" t="s">
        <v>59</v>
      </c>
    </row>
    <row r="104" spans="1:7" x14ac:dyDescent="0.2">
      <c r="A104" s="14" t="s">
        <v>55</v>
      </c>
      <c r="B104" s="19">
        <v>45314</v>
      </c>
      <c r="C104" s="13" t="s">
        <v>120</v>
      </c>
      <c r="D104" s="13" t="s">
        <v>61</v>
      </c>
      <c r="E104" s="15">
        <v>280</v>
      </c>
      <c r="F104" s="14" t="s">
        <v>58</v>
      </c>
      <c r="G104" s="13" t="s">
        <v>59</v>
      </c>
    </row>
    <row r="105" spans="1:7" x14ac:dyDescent="0.2">
      <c r="A105" s="14" t="s">
        <v>55</v>
      </c>
      <c r="B105" s="19">
        <v>45314</v>
      </c>
      <c r="C105" s="13" t="s">
        <v>121</v>
      </c>
      <c r="D105" s="13" t="s">
        <v>63</v>
      </c>
      <c r="E105" s="15">
        <v>300</v>
      </c>
      <c r="F105" s="14" t="s">
        <v>58</v>
      </c>
      <c r="G105" s="13" t="s">
        <v>59</v>
      </c>
    </row>
    <row r="106" spans="1:7" x14ac:dyDescent="0.2">
      <c r="A106" s="14" t="s">
        <v>64</v>
      </c>
      <c r="B106" s="19">
        <v>45314</v>
      </c>
      <c r="C106" s="13" t="s">
        <v>65</v>
      </c>
      <c r="D106" s="13" t="s">
        <v>66</v>
      </c>
      <c r="E106" s="15">
        <v>-30</v>
      </c>
      <c r="F106" s="14" t="s">
        <v>67</v>
      </c>
      <c r="G106" s="13" t="s">
        <v>68</v>
      </c>
    </row>
    <row r="107" spans="1:7" x14ac:dyDescent="0.2">
      <c r="A107" s="14" t="s">
        <v>69</v>
      </c>
      <c r="B107" s="19">
        <v>45314</v>
      </c>
      <c r="C107" s="13" t="s">
        <v>65</v>
      </c>
      <c r="D107" s="13" t="s">
        <v>66</v>
      </c>
      <c r="E107" s="15">
        <v>-6.3</v>
      </c>
      <c r="F107" s="14" t="s">
        <v>70</v>
      </c>
      <c r="G107" s="13" t="s">
        <v>71</v>
      </c>
    </row>
    <row r="108" spans="1:7" x14ac:dyDescent="0.2">
      <c r="A108" s="14" t="s">
        <v>72</v>
      </c>
      <c r="B108" s="19">
        <v>45314</v>
      </c>
      <c r="C108" s="13" t="s">
        <v>65</v>
      </c>
      <c r="D108" s="13" t="s">
        <v>66</v>
      </c>
      <c r="E108" s="15">
        <v>-4.12</v>
      </c>
      <c r="F108" s="14" t="s">
        <v>73</v>
      </c>
      <c r="G108" s="13" t="s">
        <v>74</v>
      </c>
    </row>
    <row r="109" spans="1:7" x14ac:dyDescent="0.2">
      <c r="A109" s="14" t="s">
        <v>75</v>
      </c>
      <c r="B109" s="19">
        <v>45314</v>
      </c>
      <c r="C109" s="13" t="s">
        <v>65</v>
      </c>
      <c r="D109" s="13" t="s">
        <v>76</v>
      </c>
      <c r="E109" s="15">
        <v>-3.44</v>
      </c>
      <c r="F109" s="14" t="s">
        <v>77</v>
      </c>
      <c r="G109" s="13" t="s">
        <v>78</v>
      </c>
    </row>
    <row r="110" spans="1:7" x14ac:dyDescent="0.2">
      <c r="A110" s="14" t="s">
        <v>79</v>
      </c>
      <c r="B110" s="19">
        <v>45314</v>
      </c>
      <c r="C110" s="13" t="s">
        <v>65</v>
      </c>
      <c r="D110" s="13" t="s">
        <v>80</v>
      </c>
      <c r="E110" s="15">
        <v>-0.41</v>
      </c>
      <c r="F110" s="14" t="s">
        <v>81</v>
      </c>
      <c r="G110" s="13" t="s">
        <v>82</v>
      </c>
    </row>
    <row r="111" spans="1:7" x14ac:dyDescent="0.2">
      <c r="A111" s="14" t="s">
        <v>83</v>
      </c>
      <c r="B111" s="19">
        <v>45314</v>
      </c>
      <c r="C111" s="13" t="s">
        <v>65</v>
      </c>
      <c r="D111" s="13" t="s">
        <v>66</v>
      </c>
      <c r="E111" s="15">
        <v>-0.24</v>
      </c>
      <c r="F111" s="14" t="s">
        <v>73</v>
      </c>
      <c r="G111" s="13" t="s">
        <v>84</v>
      </c>
    </row>
    <row r="112" spans="1:7" x14ac:dyDescent="0.2">
      <c r="A112" s="14" t="s">
        <v>55</v>
      </c>
      <c r="B112" s="19">
        <v>45315</v>
      </c>
      <c r="C112" s="13" t="s">
        <v>122</v>
      </c>
      <c r="D112" s="13" t="s">
        <v>57</v>
      </c>
      <c r="E112" s="15">
        <v>34.9</v>
      </c>
      <c r="F112" s="14" t="s">
        <v>58</v>
      </c>
      <c r="G112" s="13" t="s">
        <v>59</v>
      </c>
    </row>
    <row r="113" spans="1:7" x14ac:dyDescent="0.2">
      <c r="A113" s="14" t="s">
        <v>55</v>
      </c>
      <c r="B113" s="19">
        <v>45315</v>
      </c>
      <c r="C113" s="13" t="s">
        <v>123</v>
      </c>
      <c r="D113" s="13" t="s">
        <v>61</v>
      </c>
      <c r="E113" s="15">
        <v>90</v>
      </c>
      <c r="F113" s="14" t="s">
        <v>58</v>
      </c>
      <c r="G113" s="13" t="s">
        <v>59</v>
      </c>
    </row>
    <row r="114" spans="1:7" x14ac:dyDescent="0.2">
      <c r="A114" s="14" t="s">
        <v>64</v>
      </c>
      <c r="B114" s="19">
        <v>45315</v>
      </c>
      <c r="C114" s="13" t="s">
        <v>65</v>
      </c>
      <c r="D114" s="13" t="s">
        <v>66</v>
      </c>
      <c r="E114" s="15">
        <v>-20</v>
      </c>
      <c r="F114" s="14" t="s">
        <v>67</v>
      </c>
      <c r="G114" s="13" t="s">
        <v>68</v>
      </c>
    </row>
    <row r="115" spans="1:7" x14ac:dyDescent="0.2">
      <c r="A115" s="14" t="s">
        <v>69</v>
      </c>
      <c r="B115" s="19">
        <v>45315</v>
      </c>
      <c r="C115" s="13" t="s">
        <v>65</v>
      </c>
      <c r="D115" s="13" t="s">
        <v>66</v>
      </c>
      <c r="E115" s="15">
        <v>-4.2</v>
      </c>
      <c r="F115" s="14" t="s">
        <v>70</v>
      </c>
      <c r="G115" s="13" t="s">
        <v>71</v>
      </c>
    </row>
    <row r="116" spans="1:7" x14ac:dyDescent="0.2">
      <c r="A116" s="14" t="s">
        <v>72</v>
      </c>
      <c r="B116" s="19">
        <v>45315</v>
      </c>
      <c r="C116" s="13" t="s">
        <v>65</v>
      </c>
      <c r="D116" s="13" t="s">
        <v>66</v>
      </c>
      <c r="E116" s="15">
        <v>-0.75</v>
      </c>
      <c r="F116" s="14" t="s">
        <v>73</v>
      </c>
      <c r="G116" s="13" t="s">
        <v>74</v>
      </c>
    </row>
    <row r="117" spans="1:7" x14ac:dyDescent="0.2">
      <c r="A117" s="14" t="s">
        <v>75</v>
      </c>
      <c r="B117" s="19">
        <v>45315</v>
      </c>
      <c r="C117" s="13" t="s">
        <v>65</v>
      </c>
      <c r="D117" s="13" t="s">
        <v>76</v>
      </c>
      <c r="E117" s="15">
        <v>-0.62</v>
      </c>
      <c r="F117" s="14" t="s">
        <v>77</v>
      </c>
      <c r="G117" s="13" t="s">
        <v>78</v>
      </c>
    </row>
    <row r="118" spans="1:7" x14ac:dyDescent="0.2">
      <c r="A118" s="14" t="s">
        <v>83</v>
      </c>
      <c r="B118" s="19">
        <v>45315</v>
      </c>
      <c r="C118" s="13" t="s">
        <v>65</v>
      </c>
      <c r="D118" s="13" t="s">
        <v>66</v>
      </c>
      <c r="E118" s="15">
        <v>-0.15</v>
      </c>
      <c r="F118" s="14" t="s">
        <v>73</v>
      </c>
      <c r="G118" s="13" t="s">
        <v>84</v>
      </c>
    </row>
    <row r="119" spans="1:7" x14ac:dyDescent="0.2">
      <c r="A119" s="14" t="s">
        <v>79</v>
      </c>
      <c r="B119" s="19">
        <v>45315</v>
      </c>
      <c r="C119" s="13" t="s">
        <v>65</v>
      </c>
      <c r="D119" s="13" t="s">
        <v>80</v>
      </c>
      <c r="E119" s="15">
        <v>-7.0000000000000007E-2</v>
      </c>
      <c r="F119" s="14" t="s">
        <v>81</v>
      </c>
      <c r="G119" s="13" t="s">
        <v>82</v>
      </c>
    </row>
    <row r="120" spans="1:7" x14ac:dyDescent="0.2">
      <c r="A120" s="14" t="s">
        <v>55</v>
      </c>
      <c r="B120" s="19">
        <v>45316</v>
      </c>
      <c r="C120" s="13" t="s">
        <v>124</v>
      </c>
      <c r="D120" s="13" t="s">
        <v>57</v>
      </c>
      <c r="E120" s="15">
        <v>24.44</v>
      </c>
      <c r="F120" s="14" t="s">
        <v>58</v>
      </c>
      <c r="G120" s="13" t="s">
        <v>59</v>
      </c>
    </row>
    <row r="121" spans="1:7" x14ac:dyDescent="0.2">
      <c r="A121" s="14" t="s">
        <v>55</v>
      </c>
      <c r="B121" s="19">
        <v>45316</v>
      </c>
      <c r="C121" s="13" t="s">
        <v>125</v>
      </c>
      <c r="D121" s="13" t="s">
        <v>61</v>
      </c>
      <c r="E121" s="15">
        <v>112</v>
      </c>
      <c r="F121" s="14" t="s">
        <v>58</v>
      </c>
      <c r="G121" s="13" t="s">
        <v>59</v>
      </c>
    </row>
    <row r="122" spans="1:7" x14ac:dyDescent="0.2">
      <c r="A122" s="14" t="s">
        <v>64</v>
      </c>
      <c r="B122" s="19">
        <v>45316</v>
      </c>
      <c r="C122" s="13" t="s">
        <v>65</v>
      </c>
      <c r="D122" s="13" t="s">
        <v>66</v>
      </c>
      <c r="E122" s="15">
        <v>-20</v>
      </c>
      <c r="F122" s="14" t="s">
        <v>67</v>
      </c>
      <c r="G122" s="13" t="s">
        <v>68</v>
      </c>
    </row>
    <row r="123" spans="1:7" x14ac:dyDescent="0.2">
      <c r="A123" s="14" t="s">
        <v>69</v>
      </c>
      <c r="B123" s="19">
        <v>45316</v>
      </c>
      <c r="C123" s="13" t="s">
        <v>65</v>
      </c>
      <c r="D123" s="13" t="s">
        <v>66</v>
      </c>
      <c r="E123" s="15">
        <v>-4.2</v>
      </c>
      <c r="F123" s="14" t="s">
        <v>70</v>
      </c>
      <c r="G123" s="13" t="s">
        <v>71</v>
      </c>
    </row>
    <row r="124" spans="1:7" x14ac:dyDescent="0.2">
      <c r="A124" s="14" t="s">
        <v>72</v>
      </c>
      <c r="B124" s="19">
        <v>45316</v>
      </c>
      <c r="C124" s="13" t="s">
        <v>65</v>
      </c>
      <c r="D124" s="13" t="s">
        <v>66</v>
      </c>
      <c r="E124" s="15">
        <v>-0.82</v>
      </c>
      <c r="F124" s="14" t="s">
        <v>73</v>
      </c>
      <c r="G124" s="13" t="s">
        <v>74</v>
      </c>
    </row>
    <row r="125" spans="1:7" x14ac:dyDescent="0.2">
      <c r="A125" s="14" t="s">
        <v>75</v>
      </c>
      <c r="B125" s="19">
        <v>45316</v>
      </c>
      <c r="C125" s="13" t="s">
        <v>65</v>
      </c>
      <c r="D125" s="13" t="s">
        <v>76</v>
      </c>
      <c r="E125" s="15">
        <v>-0.68</v>
      </c>
      <c r="F125" s="14" t="s">
        <v>77</v>
      </c>
      <c r="G125" s="13" t="s">
        <v>78</v>
      </c>
    </row>
    <row r="126" spans="1:7" x14ac:dyDescent="0.2">
      <c r="A126" s="14" t="s">
        <v>83</v>
      </c>
      <c r="B126" s="19">
        <v>45316</v>
      </c>
      <c r="C126" s="13" t="s">
        <v>65</v>
      </c>
      <c r="D126" s="13" t="s">
        <v>66</v>
      </c>
      <c r="E126" s="15">
        <v>-0.15</v>
      </c>
      <c r="F126" s="14" t="s">
        <v>73</v>
      </c>
      <c r="G126" s="13" t="s">
        <v>84</v>
      </c>
    </row>
    <row r="127" spans="1:7" x14ac:dyDescent="0.2">
      <c r="A127" s="14" t="s">
        <v>79</v>
      </c>
      <c r="B127" s="19">
        <v>45316</v>
      </c>
      <c r="C127" s="13" t="s">
        <v>65</v>
      </c>
      <c r="D127" s="13" t="s">
        <v>80</v>
      </c>
      <c r="E127" s="15">
        <v>-0.08</v>
      </c>
      <c r="F127" s="14" t="s">
        <v>81</v>
      </c>
      <c r="G127" s="13" t="s">
        <v>82</v>
      </c>
    </row>
    <row r="128" spans="1:7" x14ac:dyDescent="0.2">
      <c r="A128" s="14" t="s">
        <v>55</v>
      </c>
      <c r="B128" s="19">
        <v>45317</v>
      </c>
      <c r="C128" s="13" t="s">
        <v>126</v>
      </c>
      <c r="D128" s="13" t="s">
        <v>57</v>
      </c>
      <c r="E128" s="15">
        <v>11.84</v>
      </c>
      <c r="F128" s="14" t="s">
        <v>58</v>
      </c>
      <c r="G128" s="13" t="s">
        <v>59</v>
      </c>
    </row>
    <row r="129" spans="1:7" x14ac:dyDescent="0.2">
      <c r="A129" s="14" t="s">
        <v>55</v>
      </c>
      <c r="B129" s="19">
        <v>45317</v>
      </c>
      <c r="C129" s="13" t="s">
        <v>127</v>
      </c>
      <c r="D129" s="13" t="s">
        <v>61</v>
      </c>
      <c r="E129" s="15">
        <v>77</v>
      </c>
      <c r="F129" s="14" t="s">
        <v>58</v>
      </c>
      <c r="G129" s="13" t="s">
        <v>59</v>
      </c>
    </row>
    <row r="130" spans="1:7" x14ac:dyDescent="0.2">
      <c r="A130" s="14" t="s">
        <v>64</v>
      </c>
      <c r="B130" s="19">
        <v>45317</v>
      </c>
      <c r="C130" s="13" t="s">
        <v>65</v>
      </c>
      <c r="D130" s="13" t="s">
        <v>66</v>
      </c>
      <c r="E130" s="15">
        <v>-20</v>
      </c>
      <c r="F130" s="14" t="s">
        <v>67</v>
      </c>
      <c r="G130" s="13" t="s">
        <v>68</v>
      </c>
    </row>
    <row r="131" spans="1:7" x14ac:dyDescent="0.2">
      <c r="A131" s="14" t="s">
        <v>69</v>
      </c>
      <c r="B131" s="19">
        <v>45317</v>
      </c>
      <c r="C131" s="13" t="s">
        <v>65</v>
      </c>
      <c r="D131" s="13" t="s">
        <v>66</v>
      </c>
      <c r="E131" s="15">
        <v>-4.2</v>
      </c>
      <c r="F131" s="14" t="s">
        <v>70</v>
      </c>
      <c r="G131" s="13" t="s">
        <v>71</v>
      </c>
    </row>
    <row r="132" spans="1:7" x14ac:dyDescent="0.2">
      <c r="A132" s="14" t="s">
        <v>72</v>
      </c>
      <c r="B132" s="19">
        <v>45317</v>
      </c>
      <c r="C132" s="13" t="s">
        <v>65</v>
      </c>
      <c r="D132" s="13" t="s">
        <v>66</v>
      </c>
      <c r="E132" s="15">
        <v>-0.53</v>
      </c>
      <c r="F132" s="14" t="s">
        <v>73</v>
      </c>
      <c r="G132" s="13" t="s">
        <v>74</v>
      </c>
    </row>
    <row r="133" spans="1:7" x14ac:dyDescent="0.2">
      <c r="A133" s="14" t="s">
        <v>75</v>
      </c>
      <c r="B133" s="19">
        <v>45317</v>
      </c>
      <c r="C133" s="13" t="s">
        <v>65</v>
      </c>
      <c r="D133" s="13" t="s">
        <v>76</v>
      </c>
      <c r="E133" s="15">
        <v>-0.45</v>
      </c>
      <c r="F133" s="14" t="s">
        <v>77</v>
      </c>
      <c r="G133" s="13" t="s">
        <v>78</v>
      </c>
    </row>
    <row r="134" spans="1:7" x14ac:dyDescent="0.2">
      <c r="A134" s="14" t="s">
        <v>83</v>
      </c>
      <c r="B134" s="19">
        <v>45317</v>
      </c>
      <c r="C134" s="13" t="s">
        <v>65</v>
      </c>
      <c r="D134" s="13" t="s">
        <v>66</v>
      </c>
      <c r="E134" s="15">
        <v>-0.15</v>
      </c>
      <c r="F134" s="14" t="s">
        <v>73</v>
      </c>
      <c r="G134" s="13" t="s">
        <v>84</v>
      </c>
    </row>
    <row r="135" spans="1:7" x14ac:dyDescent="0.2">
      <c r="A135" s="14" t="s">
        <v>79</v>
      </c>
      <c r="B135" s="19">
        <v>45317</v>
      </c>
      <c r="C135" s="13" t="s">
        <v>65</v>
      </c>
      <c r="D135" s="13" t="s">
        <v>80</v>
      </c>
      <c r="E135" s="15">
        <v>-0.06</v>
      </c>
      <c r="F135" s="14" t="s">
        <v>81</v>
      </c>
      <c r="G135" s="13" t="s">
        <v>82</v>
      </c>
    </row>
    <row r="136" spans="1:7" x14ac:dyDescent="0.2">
      <c r="A136" s="14" t="s">
        <v>55</v>
      </c>
      <c r="B136" s="19">
        <v>45318</v>
      </c>
      <c r="C136" s="13" t="s">
        <v>128</v>
      </c>
      <c r="D136" s="13" t="s">
        <v>57</v>
      </c>
      <c r="E136" s="15">
        <v>35.76</v>
      </c>
      <c r="F136" s="14" t="s">
        <v>58</v>
      </c>
      <c r="G136" s="13" t="s">
        <v>59</v>
      </c>
    </row>
    <row r="137" spans="1:7" x14ac:dyDescent="0.2">
      <c r="A137" s="14" t="s">
        <v>55</v>
      </c>
      <c r="B137" s="19">
        <v>45318</v>
      </c>
      <c r="C137" s="13" t="s">
        <v>129</v>
      </c>
      <c r="D137" s="13" t="s">
        <v>61</v>
      </c>
      <c r="E137" s="15">
        <v>60</v>
      </c>
      <c r="F137" s="14" t="s">
        <v>58</v>
      </c>
      <c r="G137" s="13" t="s">
        <v>59</v>
      </c>
    </row>
    <row r="138" spans="1:7" x14ac:dyDescent="0.2">
      <c r="A138" s="14" t="s">
        <v>64</v>
      </c>
      <c r="B138" s="19">
        <v>45318</v>
      </c>
      <c r="C138" s="13" t="s">
        <v>65</v>
      </c>
      <c r="D138" s="13" t="s">
        <v>66</v>
      </c>
      <c r="E138" s="15">
        <v>-20</v>
      </c>
      <c r="F138" s="14" t="s">
        <v>67</v>
      </c>
      <c r="G138" s="13" t="s">
        <v>68</v>
      </c>
    </row>
    <row r="139" spans="1:7" x14ac:dyDescent="0.2">
      <c r="A139" s="14" t="s">
        <v>69</v>
      </c>
      <c r="B139" s="19">
        <v>45318</v>
      </c>
      <c r="C139" s="13" t="s">
        <v>65</v>
      </c>
      <c r="D139" s="13" t="s">
        <v>66</v>
      </c>
      <c r="E139" s="15">
        <v>-4.2</v>
      </c>
      <c r="F139" s="14" t="s">
        <v>70</v>
      </c>
      <c r="G139" s="13" t="s">
        <v>71</v>
      </c>
    </row>
    <row r="140" spans="1:7" x14ac:dyDescent="0.2">
      <c r="A140" s="14" t="s">
        <v>72</v>
      </c>
      <c r="B140" s="19">
        <v>45318</v>
      </c>
      <c r="C140" s="13" t="s">
        <v>65</v>
      </c>
      <c r="D140" s="13" t="s">
        <v>66</v>
      </c>
      <c r="E140" s="15">
        <v>-0.56999999999999995</v>
      </c>
      <c r="F140" s="14" t="s">
        <v>73</v>
      </c>
      <c r="G140" s="13" t="s">
        <v>74</v>
      </c>
    </row>
    <row r="141" spans="1:7" x14ac:dyDescent="0.2">
      <c r="A141" s="14" t="s">
        <v>75</v>
      </c>
      <c r="B141" s="19">
        <v>45318</v>
      </c>
      <c r="C141" s="13" t="s">
        <v>65</v>
      </c>
      <c r="D141" s="13" t="s">
        <v>76</v>
      </c>
      <c r="E141" s="15">
        <v>-0.48</v>
      </c>
      <c r="F141" s="14" t="s">
        <v>77</v>
      </c>
      <c r="G141" s="13" t="s">
        <v>78</v>
      </c>
    </row>
    <row r="142" spans="1:7" x14ac:dyDescent="0.2">
      <c r="A142" s="14" t="s">
        <v>83</v>
      </c>
      <c r="B142" s="19">
        <v>45318</v>
      </c>
      <c r="C142" s="13" t="s">
        <v>65</v>
      </c>
      <c r="D142" s="13" t="s">
        <v>66</v>
      </c>
      <c r="E142" s="15">
        <v>-0.15</v>
      </c>
      <c r="F142" s="14" t="s">
        <v>73</v>
      </c>
      <c r="G142" s="13" t="s">
        <v>84</v>
      </c>
    </row>
    <row r="143" spans="1:7" x14ac:dyDescent="0.2">
      <c r="A143" s="14" t="s">
        <v>79</v>
      </c>
      <c r="B143" s="19">
        <v>45318</v>
      </c>
      <c r="C143" s="13" t="s">
        <v>65</v>
      </c>
      <c r="D143" s="13" t="s">
        <v>80</v>
      </c>
      <c r="E143" s="15">
        <v>-0.06</v>
      </c>
      <c r="F143" s="14" t="s">
        <v>81</v>
      </c>
      <c r="G143" s="13" t="s">
        <v>82</v>
      </c>
    </row>
    <row r="144" spans="1:7" x14ac:dyDescent="0.2">
      <c r="A144" s="14" t="s">
        <v>55</v>
      </c>
      <c r="B144" s="19">
        <v>45321</v>
      </c>
      <c r="C144" s="13" t="s">
        <v>130</v>
      </c>
      <c r="D144" s="13" t="s">
        <v>57</v>
      </c>
      <c r="E144" s="15">
        <v>90.82</v>
      </c>
      <c r="F144" s="14" t="s">
        <v>58</v>
      </c>
      <c r="G144" s="13" t="s">
        <v>59</v>
      </c>
    </row>
    <row r="145" spans="1:7" x14ac:dyDescent="0.2">
      <c r="A145" s="14" t="s">
        <v>55</v>
      </c>
      <c r="B145" s="19">
        <v>45321</v>
      </c>
      <c r="C145" s="13" t="s">
        <v>131</v>
      </c>
      <c r="D145" s="13" t="s">
        <v>61</v>
      </c>
      <c r="E145" s="15">
        <v>300</v>
      </c>
      <c r="F145" s="14" t="s">
        <v>58</v>
      </c>
      <c r="G145" s="13" t="s">
        <v>59</v>
      </c>
    </row>
    <row r="146" spans="1:7" x14ac:dyDescent="0.2">
      <c r="A146" s="14" t="s">
        <v>132</v>
      </c>
      <c r="B146" s="19">
        <v>45321</v>
      </c>
      <c r="C146" s="13" t="s">
        <v>65</v>
      </c>
      <c r="D146" s="13" t="s">
        <v>66</v>
      </c>
      <c r="E146" s="15">
        <v>-610</v>
      </c>
      <c r="F146" s="14" t="s">
        <v>133</v>
      </c>
      <c r="G146" s="13" t="s">
        <v>134</v>
      </c>
    </row>
    <row r="147" spans="1:7" x14ac:dyDescent="0.2">
      <c r="A147" s="14" t="s">
        <v>114</v>
      </c>
      <c r="B147" s="19">
        <v>45321</v>
      </c>
      <c r="C147" s="13" t="s">
        <v>65</v>
      </c>
      <c r="D147" s="13" t="s">
        <v>66</v>
      </c>
      <c r="E147" s="15">
        <v>-128.1</v>
      </c>
      <c r="F147" s="14" t="s">
        <v>115</v>
      </c>
      <c r="G147" s="13" t="s">
        <v>134</v>
      </c>
    </row>
    <row r="148" spans="1:7" x14ac:dyDescent="0.2">
      <c r="A148" s="14" t="s">
        <v>64</v>
      </c>
      <c r="B148" s="19">
        <v>45321</v>
      </c>
      <c r="C148" s="13" t="s">
        <v>65</v>
      </c>
      <c r="D148" s="13" t="s">
        <v>66</v>
      </c>
      <c r="E148" s="15">
        <v>-20</v>
      </c>
      <c r="F148" s="14" t="s">
        <v>67</v>
      </c>
      <c r="G148" s="13" t="s">
        <v>68</v>
      </c>
    </row>
    <row r="149" spans="1:7" x14ac:dyDescent="0.2">
      <c r="A149" s="14" t="s">
        <v>83</v>
      </c>
      <c r="B149" s="19">
        <v>45321</v>
      </c>
      <c r="C149" s="13" t="s">
        <v>65</v>
      </c>
      <c r="D149" s="13" t="s">
        <v>66</v>
      </c>
      <c r="E149" s="15">
        <v>-4.59</v>
      </c>
      <c r="F149" s="14" t="s">
        <v>73</v>
      </c>
      <c r="G149" s="13" t="s">
        <v>84</v>
      </c>
    </row>
    <row r="150" spans="1:7" x14ac:dyDescent="0.2">
      <c r="A150" s="14" t="s">
        <v>69</v>
      </c>
      <c r="B150" s="19">
        <v>45321</v>
      </c>
      <c r="C150" s="13" t="s">
        <v>65</v>
      </c>
      <c r="D150" s="13" t="s">
        <v>66</v>
      </c>
      <c r="E150" s="15">
        <v>-4.2</v>
      </c>
      <c r="F150" s="14" t="s">
        <v>70</v>
      </c>
      <c r="G150" s="13" t="s">
        <v>71</v>
      </c>
    </row>
    <row r="151" spans="1:7" x14ac:dyDescent="0.2">
      <c r="A151" s="14" t="s">
        <v>72</v>
      </c>
      <c r="B151" s="19">
        <v>45321</v>
      </c>
      <c r="C151" s="13" t="s">
        <v>65</v>
      </c>
      <c r="D151" s="13" t="s">
        <v>66</v>
      </c>
      <c r="E151" s="15">
        <v>-2.34</v>
      </c>
      <c r="F151" s="14" t="s">
        <v>73</v>
      </c>
      <c r="G151" s="13" t="s">
        <v>74</v>
      </c>
    </row>
    <row r="152" spans="1:7" x14ac:dyDescent="0.2">
      <c r="A152" s="14" t="s">
        <v>75</v>
      </c>
      <c r="B152" s="19">
        <v>45321</v>
      </c>
      <c r="C152" s="13" t="s">
        <v>65</v>
      </c>
      <c r="D152" s="13" t="s">
        <v>76</v>
      </c>
      <c r="E152" s="15">
        <v>-1.95</v>
      </c>
      <c r="F152" s="14" t="s">
        <v>77</v>
      </c>
      <c r="G152" s="13" t="s">
        <v>78</v>
      </c>
    </row>
    <row r="153" spans="1:7" x14ac:dyDescent="0.2">
      <c r="A153" s="14" t="s">
        <v>79</v>
      </c>
      <c r="B153" s="19">
        <v>45321</v>
      </c>
      <c r="C153" s="13" t="s">
        <v>65</v>
      </c>
      <c r="D153" s="13" t="s">
        <v>80</v>
      </c>
      <c r="E153" s="15">
        <v>-0.23</v>
      </c>
      <c r="F153" s="14" t="s">
        <v>81</v>
      </c>
      <c r="G153" s="13" t="s">
        <v>82</v>
      </c>
    </row>
    <row r="154" spans="1:7" x14ac:dyDescent="0.2">
      <c r="A154" s="14" t="s">
        <v>55</v>
      </c>
      <c r="B154" s="19">
        <v>45322</v>
      </c>
      <c r="C154" s="13" t="s">
        <v>135</v>
      </c>
      <c r="D154" s="13" t="s">
        <v>57</v>
      </c>
      <c r="E154" s="15">
        <v>31.06</v>
      </c>
      <c r="F154" s="14" t="s">
        <v>58</v>
      </c>
      <c r="G154" s="13" t="s">
        <v>59</v>
      </c>
    </row>
    <row r="155" spans="1:7" x14ac:dyDescent="0.2">
      <c r="A155" s="14" t="s">
        <v>55</v>
      </c>
      <c r="B155" s="19">
        <v>45322</v>
      </c>
      <c r="C155" s="13" t="s">
        <v>136</v>
      </c>
      <c r="D155" s="13" t="s">
        <v>61</v>
      </c>
      <c r="E155" s="15">
        <v>145</v>
      </c>
      <c r="F155" s="14" t="s">
        <v>58</v>
      </c>
      <c r="G155" s="13" t="s">
        <v>59</v>
      </c>
    </row>
    <row r="156" spans="1:7" x14ac:dyDescent="0.2">
      <c r="A156" s="14" t="s">
        <v>64</v>
      </c>
      <c r="B156" s="19">
        <v>45322</v>
      </c>
      <c r="C156" s="13" t="s">
        <v>65</v>
      </c>
      <c r="D156" s="13" t="s">
        <v>66</v>
      </c>
      <c r="E156" s="15">
        <v>-20</v>
      </c>
      <c r="F156" s="14" t="s">
        <v>67</v>
      </c>
      <c r="G156" s="13" t="s">
        <v>68</v>
      </c>
    </row>
    <row r="157" spans="1:7" x14ac:dyDescent="0.2">
      <c r="A157" s="14" t="s">
        <v>69</v>
      </c>
      <c r="B157" s="19">
        <v>45322</v>
      </c>
      <c r="C157" s="13" t="s">
        <v>65</v>
      </c>
      <c r="D157" s="13" t="s">
        <v>66</v>
      </c>
      <c r="E157" s="15">
        <v>-4.2</v>
      </c>
      <c r="F157" s="14" t="s">
        <v>70</v>
      </c>
      <c r="G157" s="13" t="s">
        <v>71</v>
      </c>
    </row>
    <row r="158" spans="1:7" x14ac:dyDescent="0.2">
      <c r="A158" s="14" t="s">
        <v>72</v>
      </c>
      <c r="B158" s="19">
        <v>45322</v>
      </c>
      <c r="C158" s="13" t="s">
        <v>65</v>
      </c>
      <c r="D158" s="13" t="s">
        <v>66</v>
      </c>
      <c r="E158" s="15">
        <v>-1.06</v>
      </c>
      <c r="F158" s="14" t="s">
        <v>73</v>
      </c>
      <c r="G158" s="13" t="s">
        <v>74</v>
      </c>
    </row>
    <row r="159" spans="1:7" x14ac:dyDescent="0.2">
      <c r="A159" s="14" t="s">
        <v>75</v>
      </c>
      <c r="B159" s="19">
        <v>45322</v>
      </c>
      <c r="C159" s="13" t="s">
        <v>65</v>
      </c>
      <c r="D159" s="13" t="s">
        <v>76</v>
      </c>
      <c r="E159" s="15">
        <v>-0.89</v>
      </c>
      <c r="F159" s="14" t="s">
        <v>77</v>
      </c>
      <c r="G159" s="13" t="s">
        <v>78</v>
      </c>
    </row>
    <row r="160" spans="1:7" x14ac:dyDescent="0.2">
      <c r="A160" s="14" t="s">
        <v>83</v>
      </c>
      <c r="B160" s="19">
        <v>45322</v>
      </c>
      <c r="C160" s="13" t="s">
        <v>65</v>
      </c>
      <c r="D160" s="13" t="s">
        <v>66</v>
      </c>
      <c r="E160" s="15">
        <v>-0.16</v>
      </c>
      <c r="F160" s="14" t="s">
        <v>73</v>
      </c>
      <c r="G160" s="13" t="s">
        <v>84</v>
      </c>
    </row>
    <row r="161" spans="1:7" x14ac:dyDescent="0.2">
      <c r="A161" s="14" t="s">
        <v>79</v>
      </c>
      <c r="B161" s="19">
        <v>45322</v>
      </c>
      <c r="C161" s="13" t="s">
        <v>65</v>
      </c>
      <c r="D161" s="13" t="s">
        <v>80</v>
      </c>
      <c r="E161" s="15">
        <v>-0.11</v>
      </c>
      <c r="F161" s="14" t="s">
        <v>81</v>
      </c>
      <c r="G161" s="13" t="s">
        <v>82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D9EB3-EEFB-425F-A0E6-E5F9C1996C53}">
  <sheetPr codeName="Hoja3"/>
  <dimension ref="A1:O161"/>
  <sheetViews>
    <sheetView zoomScale="115" zoomScaleNormal="115" workbookViewId="0">
      <selection activeCell="K140" sqref="A140:K141"/>
    </sheetView>
  </sheetViews>
  <sheetFormatPr baseColWidth="10" defaultRowHeight="11.25" x14ac:dyDescent="0.2"/>
  <cols>
    <col min="1" max="1" width="11.42578125" style="13"/>
    <col min="2" max="2" width="9.85546875" style="13" bestFit="1" customWidth="1"/>
    <col min="3" max="3" width="14.7109375" style="13" bestFit="1" customWidth="1"/>
    <col min="4" max="4" width="11.42578125" style="13"/>
    <col min="5" max="5" width="12.5703125" style="15" hidden="1" customWidth="1"/>
    <col min="6" max="6" width="11.42578125" style="13"/>
    <col min="7" max="8" width="0" style="13" hidden="1" customWidth="1"/>
    <col min="9" max="242" width="11.42578125" style="13"/>
    <col min="243" max="243" width="23" style="13" bestFit="1" customWidth="1"/>
    <col min="244" max="244" width="26.140625" style="13" bestFit="1" customWidth="1"/>
    <col min="245" max="245" width="12" style="13" bestFit="1" customWidth="1"/>
    <col min="246" max="246" width="8.28515625" style="13" bestFit="1" customWidth="1"/>
    <col min="247" max="247" width="9.7109375" style="13" bestFit="1" customWidth="1"/>
    <col min="248" max="248" width="31.5703125" style="13" bestFit="1" customWidth="1"/>
    <col min="249" max="249" width="11.7109375" style="13" bestFit="1" customWidth="1"/>
    <col min="250" max="250" width="5" style="13" bestFit="1" customWidth="1"/>
    <col min="251" max="498" width="11.42578125" style="13"/>
    <col min="499" max="499" width="23" style="13" bestFit="1" customWidth="1"/>
    <col min="500" max="500" width="26.140625" style="13" bestFit="1" customWidth="1"/>
    <col min="501" max="501" width="12" style="13" bestFit="1" customWidth="1"/>
    <col min="502" max="502" width="8.28515625" style="13" bestFit="1" customWidth="1"/>
    <col min="503" max="503" width="9.7109375" style="13" bestFit="1" customWidth="1"/>
    <col min="504" max="504" width="31.5703125" style="13" bestFit="1" customWidth="1"/>
    <col min="505" max="505" width="11.7109375" style="13" bestFit="1" customWidth="1"/>
    <col min="506" max="506" width="5" style="13" bestFit="1" customWidth="1"/>
    <col min="507" max="754" width="11.42578125" style="13"/>
    <col min="755" max="755" width="23" style="13" bestFit="1" customWidth="1"/>
    <col min="756" max="756" width="26.140625" style="13" bestFit="1" customWidth="1"/>
    <col min="757" max="757" width="12" style="13" bestFit="1" customWidth="1"/>
    <col min="758" max="758" width="8.28515625" style="13" bestFit="1" customWidth="1"/>
    <col min="759" max="759" width="9.7109375" style="13" bestFit="1" customWidth="1"/>
    <col min="760" max="760" width="31.5703125" style="13" bestFit="1" customWidth="1"/>
    <col min="761" max="761" width="11.7109375" style="13" bestFit="1" customWidth="1"/>
    <col min="762" max="762" width="5" style="13" bestFit="1" customWidth="1"/>
    <col min="763" max="1010" width="11.42578125" style="13"/>
    <col min="1011" max="1011" width="23" style="13" bestFit="1" customWidth="1"/>
    <col min="1012" max="1012" width="26.140625" style="13" bestFit="1" customWidth="1"/>
    <col min="1013" max="1013" width="12" style="13" bestFit="1" customWidth="1"/>
    <col min="1014" max="1014" width="8.28515625" style="13" bestFit="1" customWidth="1"/>
    <col min="1015" max="1015" width="9.7109375" style="13" bestFit="1" customWidth="1"/>
    <col min="1016" max="1016" width="31.5703125" style="13" bestFit="1" customWidth="1"/>
    <col min="1017" max="1017" width="11.7109375" style="13" bestFit="1" customWidth="1"/>
    <col min="1018" max="1018" width="5" style="13" bestFit="1" customWidth="1"/>
    <col min="1019" max="1266" width="11.42578125" style="13"/>
    <col min="1267" max="1267" width="23" style="13" bestFit="1" customWidth="1"/>
    <col min="1268" max="1268" width="26.140625" style="13" bestFit="1" customWidth="1"/>
    <col min="1269" max="1269" width="12" style="13" bestFit="1" customWidth="1"/>
    <col min="1270" max="1270" width="8.28515625" style="13" bestFit="1" customWidth="1"/>
    <col min="1271" max="1271" width="9.7109375" style="13" bestFit="1" customWidth="1"/>
    <col min="1272" max="1272" width="31.5703125" style="13" bestFit="1" customWidth="1"/>
    <col min="1273" max="1273" width="11.7109375" style="13" bestFit="1" customWidth="1"/>
    <col min="1274" max="1274" width="5" style="13" bestFit="1" customWidth="1"/>
    <col min="1275" max="1522" width="11.42578125" style="13"/>
    <col min="1523" max="1523" width="23" style="13" bestFit="1" customWidth="1"/>
    <col min="1524" max="1524" width="26.140625" style="13" bestFit="1" customWidth="1"/>
    <col min="1525" max="1525" width="12" style="13" bestFit="1" customWidth="1"/>
    <col min="1526" max="1526" width="8.28515625" style="13" bestFit="1" customWidth="1"/>
    <col min="1527" max="1527" width="9.7109375" style="13" bestFit="1" customWidth="1"/>
    <col min="1528" max="1528" width="31.5703125" style="13" bestFit="1" customWidth="1"/>
    <col min="1529" max="1529" width="11.7109375" style="13" bestFit="1" customWidth="1"/>
    <col min="1530" max="1530" width="5" style="13" bestFit="1" customWidth="1"/>
    <col min="1531" max="1778" width="11.42578125" style="13"/>
    <col min="1779" max="1779" width="23" style="13" bestFit="1" customWidth="1"/>
    <col min="1780" max="1780" width="26.140625" style="13" bestFit="1" customWidth="1"/>
    <col min="1781" max="1781" width="12" style="13" bestFit="1" customWidth="1"/>
    <col min="1782" max="1782" width="8.28515625" style="13" bestFit="1" customWidth="1"/>
    <col min="1783" max="1783" width="9.7109375" style="13" bestFit="1" customWidth="1"/>
    <col min="1784" max="1784" width="31.5703125" style="13" bestFit="1" customWidth="1"/>
    <col min="1785" max="1785" width="11.7109375" style="13" bestFit="1" customWidth="1"/>
    <col min="1786" max="1786" width="5" style="13" bestFit="1" customWidth="1"/>
    <col min="1787" max="2034" width="11.42578125" style="13"/>
    <col min="2035" max="2035" width="23" style="13" bestFit="1" customWidth="1"/>
    <col min="2036" max="2036" width="26.140625" style="13" bestFit="1" customWidth="1"/>
    <col min="2037" max="2037" width="12" style="13" bestFit="1" customWidth="1"/>
    <col min="2038" max="2038" width="8.28515625" style="13" bestFit="1" customWidth="1"/>
    <col min="2039" max="2039" width="9.7109375" style="13" bestFit="1" customWidth="1"/>
    <col min="2040" max="2040" width="31.5703125" style="13" bestFit="1" customWidth="1"/>
    <col min="2041" max="2041" width="11.7109375" style="13" bestFit="1" customWidth="1"/>
    <col min="2042" max="2042" width="5" style="13" bestFit="1" customWidth="1"/>
    <col min="2043" max="2290" width="11.42578125" style="13"/>
    <col min="2291" max="2291" width="23" style="13" bestFit="1" customWidth="1"/>
    <col min="2292" max="2292" width="26.140625" style="13" bestFit="1" customWidth="1"/>
    <col min="2293" max="2293" width="12" style="13" bestFit="1" customWidth="1"/>
    <col min="2294" max="2294" width="8.28515625" style="13" bestFit="1" customWidth="1"/>
    <col min="2295" max="2295" width="9.7109375" style="13" bestFit="1" customWidth="1"/>
    <col min="2296" max="2296" width="31.5703125" style="13" bestFit="1" customWidth="1"/>
    <col min="2297" max="2297" width="11.7109375" style="13" bestFit="1" customWidth="1"/>
    <col min="2298" max="2298" width="5" style="13" bestFit="1" customWidth="1"/>
    <col min="2299" max="2546" width="11.42578125" style="13"/>
    <col min="2547" max="2547" width="23" style="13" bestFit="1" customWidth="1"/>
    <col min="2548" max="2548" width="26.140625" style="13" bestFit="1" customWidth="1"/>
    <col min="2549" max="2549" width="12" style="13" bestFit="1" customWidth="1"/>
    <col min="2550" max="2550" width="8.28515625" style="13" bestFit="1" customWidth="1"/>
    <col min="2551" max="2551" width="9.7109375" style="13" bestFit="1" customWidth="1"/>
    <col min="2552" max="2552" width="31.5703125" style="13" bestFit="1" customWidth="1"/>
    <col min="2553" max="2553" width="11.7109375" style="13" bestFit="1" customWidth="1"/>
    <col min="2554" max="2554" width="5" style="13" bestFit="1" customWidth="1"/>
    <col min="2555" max="2802" width="11.42578125" style="13"/>
    <col min="2803" max="2803" width="23" style="13" bestFit="1" customWidth="1"/>
    <col min="2804" max="2804" width="26.140625" style="13" bestFit="1" customWidth="1"/>
    <col min="2805" max="2805" width="12" style="13" bestFit="1" customWidth="1"/>
    <col min="2806" max="2806" width="8.28515625" style="13" bestFit="1" customWidth="1"/>
    <col min="2807" max="2807" width="9.7109375" style="13" bestFit="1" customWidth="1"/>
    <col min="2808" max="2808" width="31.5703125" style="13" bestFit="1" customWidth="1"/>
    <col min="2809" max="2809" width="11.7109375" style="13" bestFit="1" customWidth="1"/>
    <col min="2810" max="2810" width="5" style="13" bestFit="1" customWidth="1"/>
    <col min="2811" max="3058" width="11.42578125" style="13"/>
    <col min="3059" max="3059" width="23" style="13" bestFit="1" customWidth="1"/>
    <col min="3060" max="3060" width="26.140625" style="13" bestFit="1" customWidth="1"/>
    <col min="3061" max="3061" width="12" style="13" bestFit="1" customWidth="1"/>
    <col min="3062" max="3062" width="8.28515625" style="13" bestFit="1" customWidth="1"/>
    <col min="3063" max="3063" width="9.7109375" style="13" bestFit="1" customWidth="1"/>
    <col min="3064" max="3064" width="31.5703125" style="13" bestFit="1" customWidth="1"/>
    <col min="3065" max="3065" width="11.7109375" style="13" bestFit="1" customWidth="1"/>
    <col min="3066" max="3066" width="5" style="13" bestFit="1" customWidth="1"/>
    <col min="3067" max="3314" width="11.42578125" style="13"/>
    <col min="3315" max="3315" width="23" style="13" bestFit="1" customWidth="1"/>
    <col min="3316" max="3316" width="26.140625" style="13" bestFit="1" customWidth="1"/>
    <col min="3317" max="3317" width="12" style="13" bestFit="1" customWidth="1"/>
    <col min="3318" max="3318" width="8.28515625" style="13" bestFit="1" customWidth="1"/>
    <col min="3319" max="3319" width="9.7109375" style="13" bestFit="1" customWidth="1"/>
    <col min="3320" max="3320" width="31.5703125" style="13" bestFit="1" customWidth="1"/>
    <col min="3321" max="3321" width="11.7109375" style="13" bestFit="1" customWidth="1"/>
    <col min="3322" max="3322" width="5" style="13" bestFit="1" customWidth="1"/>
    <col min="3323" max="3570" width="11.42578125" style="13"/>
    <col min="3571" max="3571" width="23" style="13" bestFit="1" customWidth="1"/>
    <col min="3572" max="3572" width="26.140625" style="13" bestFit="1" customWidth="1"/>
    <col min="3573" max="3573" width="12" style="13" bestFit="1" customWidth="1"/>
    <col min="3574" max="3574" width="8.28515625" style="13" bestFit="1" customWidth="1"/>
    <col min="3575" max="3575" width="9.7109375" style="13" bestFit="1" customWidth="1"/>
    <col min="3576" max="3576" width="31.5703125" style="13" bestFit="1" customWidth="1"/>
    <col min="3577" max="3577" width="11.7109375" style="13" bestFit="1" customWidth="1"/>
    <col min="3578" max="3578" width="5" style="13" bestFit="1" customWidth="1"/>
    <col min="3579" max="3826" width="11.42578125" style="13"/>
    <col min="3827" max="3827" width="23" style="13" bestFit="1" customWidth="1"/>
    <col min="3828" max="3828" width="26.140625" style="13" bestFit="1" customWidth="1"/>
    <col min="3829" max="3829" width="12" style="13" bestFit="1" customWidth="1"/>
    <col min="3830" max="3830" width="8.28515625" style="13" bestFit="1" customWidth="1"/>
    <col min="3831" max="3831" width="9.7109375" style="13" bestFit="1" customWidth="1"/>
    <col min="3832" max="3832" width="31.5703125" style="13" bestFit="1" customWidth="1"/>
    <col min="3833" max="3833" width="11.7109375" style="13" bestFit="1" customWidth="1"/>
    <col min="3834" max="3834" width="5" style="13" bestFit="1" customWidth="1"/>
    <col min="3835" max="4082" width="11.42578125" style="13"/>
    <col min="4083" max="4083" width="23" style="13" bestFit="1" customWidth="1"/>
    <col min="4084" max="4084" width="26.140625" style="13" bestFit="1" customWidth="1"/>
    <col min="4085" max="4085" width="12" style="13" bestFit="1" customWidth="1"/>
    <col min="4086" max="4086" width="8.28515625" style="13" bestFit="1" customWidth="1"/>
    <col min="4087" max="4087" width="9.7109375" style="13" bestFit="1" customWidth="1"/>
    <col min="4088" max="4088" width="31.5703125" style="13" bestFit="1" customWidth="1"/>
    <col min="4089" max="4089" width="11.7109375" style="13" bestFit="1" customWidth="1"/>
    <col min="4090" max="4090" width="5" style="13" bestFit="1" customWidth="1"/>
    <col min="4091" max="4338" width="11.42578125" style="13"/>
    <col min="4339" max="4339" width="23" style="13" bestFit="1" customWidth="1"/>
    <col min="4340" max="4340" width="26.140625" style="13" bestFit="1" customWidth="1"/>
    <col min="4341" max="4341" width="12" style="13" bestFit="1" customWidth="1"/>
    <col min="4342" max="4342" width="8.28515625" style="13" bestFit="1" customWidth="1"/>
    <col min="4343" max="4343" width="9.7109375" style="13" bestFit="1" customWidth="1"/>
    <col min="4344" max="4344" width="31.5703125" style="13" bestFit="1" customWidth="1"/>
    <col min="4345" max="4345" width="11.7109375" style="13" bestFit="1" customWidth="1"/>
    <col min="4346" max="4346" width="5" style="13" bestFit="1" customWidth="1"/>
    <col min="4347" max="4594" width="11.42578125" style="13"/>
    <col min="4595" max="4595" width="23" style="13" bestFit="1" customWidth="1"/>
    <col min="4596" max="4596" width="26.140625" style="13" bestFit="1" customWidth="1"/>
    <col min="4597" max="4597" width="12" style="13" bestFit="1" customWidth="1"/>
    <col min="4598" max="4598" width="8.28515625" style="13" bestFit="1" customWidth="1"/>
    <col min="4599" max="4599" width="9.7109375" style="13" bestFit="1" customWidth="1"/>
    <col min="4600" max="4600" width="31.5703125" style="13" bestFit="1" customWidth="1"/>
    <col min="4601" max="4601" width="11.7109375" style="13" bestFit="1" customWidth="1"/>
    <col min="4602" max="4602" width="5" style="13" bestFit="1" customWidth="1"/>
    <col min="4603" max="4850" width="11.42578125" style="13"/>
    <col min="4851" max="4851" width="23" style="13" bestFit="1" customWidth="1"/>
    <col min="4852" max="4852" width="26.140625" style="13" bestFit="1" customWidth="1"/>
    <col min="4853" max="4853" width="12" style="13" bestFit="1" customWidth="1"/>
    <col min="4854" max="4854" width="8.28515625" style="13" bestFit="1" customWidth="1"/>
    <col min="4855" max="4855" width="9.7109375" style="13" bestFit="1" customWidth="1"/>
    <col min="4856" max="4856" width="31.5703125" style="13" bestFit="1" customWidth="1"/>
    <col min="4857" max="4857" width="11.7109375" style="13" bestFit="1" customWidth="1"/>
    <col min="4858" max="4858" width="5" style="13" bestFit="1" customWidth="1"/>
    <col min="4859" max="5106" width="11.42578125" style="13"/>
    <col min="5107" max="5107" width="23" style="13" bestFit="1" customWidth="1"/>
    <col min="5108" max="5108" width="26.140625" style="13" bestFit="1" customWidth="1"/>
    <col min="5109" max="5109" width="12" style="13" bestFit="1" customWidth="1"/>
    <col min="5110" max="5110" width="8.28515625" style="13" bestFit="1" customWidth="1"/>
    <col min="5111" max="5111" width="9.7109375" style="13" bestFit="1" customWidth="1"/>
    <col min="5112" max="5112" width="31.5703125" style="13" bestFit="1" customWidth="1"/>
    <col min="5113" max="5113" width="11.7109375" style="13" bestFit="1" customWidth="1"/>
    <col min="5114" max="5114" width="5" style="13" bestFit="1" customWidth="1"/>
    <col min="5115" max="5362" width="11.42578125" style="13"/>
    <col min="5363" max="5363" width="23" style="13" bestFit="1" customWidth="1"/>
    <col min="5364" max="5364" width="26.140625" style="13" bestFit="1" customWidth="1"/>
    <col min="5365" max="5365" width="12" style="13" bestFit="1" customWidth="1"/>
    <col min="5366" max="5366" width="8.28515625" style="13" bestFit="1" customWidth="1"/>
    <col min="5367" max="5367" width="9.7109375" style="13" bestFit="1" customWidth="1"/>
    <col min="5368" max="5368" width="31.5703125" style="13" bestFit="1" customWidth="1"/>
    <col min="5369" max="5369" width="11.7109375" style="13" bestFit="1" customWidth="1"/>
    <col min="5370" max="5370" width="5" style="13" bestFit="1" customWidth="1"/>
    <col min="5371" max="5618" width="11.42578125" style="13"/>
    <col min="5619" max="5619" width="23" style="13" bestFit="1" customWidth="1"/>
    <col min="5620" max="5620" width="26.140625" style="13" bestFit="1" customWidth="1"/>
    <col min="5621" max="5621" width="12" style="13" bestFit="1" customWidth="1"/>
    <col min="5622" max="5622" width="8.28515625" style="13" bestFit="1" customWidth="1"/>
    <col min="5623" max="5623" width="9.7109375" style="13" bestFit="1" customWidth="1"/>
    <col min="5624" max="5624" width="31.5703125" style="13" bestFit="1" customWidth="1"/>
    <col min="5625" max="5625" width="11.7109375" style="13" bestFit="1" customWidth="1"/>
    <col min="5626" max="5626" width="5" style="13" bestFit="1" customWidth="1"/>
    <col min="5627" max="5874" width="11.42578125" style="13"/>
    <col min="5875" max="5875" width="23" style="13" bestFit="1" customWidth="1"/>
    <col min="5876" max="5876" width="26.140625" style="13" bestFit="1" customWidth="1"/>
    <col min="5877" max="5877" width="12" style="13" bestFit="1" customWidth="1"/>
    <col min="5878" max="5878" width="8.28515625" style="13" bestFit="1" customWidth="1"/>
    <col min="5879" max="5879" width="9.7109375" style="13" bestFit="1" customWidth="1"/>
    <col min="5880" max="5880" width="31.5703125" style="13" bestFit="1" customWidth="1"/>
    <col min="5881" max="5881" width="11.7109375" style="13" bestFit="1" customWidth="1"/>
    <col min="5882" max="5882" width="5" style="13" bestFit="1" customWidth="1"/>
    <col min="5883" max="6130" width="11.42578125" style="13"/>
    <col min="6131" max="6131" width="23" style="13" bestFit="1" customWidth="1"/>
    <col min="6132" max="6132" width="26.140625" style="13" bestFit="1" customWidth="1"/>
    <col min="6133" max="6133" width="12" style="13" bestFit="1" customWidth="1"/>
    <col min="6134" max="6134" width="8.28515625" style="13" bestFit="1" customWidth="1"/>
    <col min="6135" max="6135" width="9.7109375" style="13" bestFit="1" customWidth="1"/>
    <col min="6136" max="6136" width="31.5703125" style="13" bestFit="1" customWidth="1"/>
    <col min="6137" max="6137" width="11.7109375" style="13" bestFit="1" customWidth="1"/>
    <col min="6138" max="6138" width="5" style="13" bestFit="1" customWidth="1"/>
    <col min="6139" max="6386" width="11.42578125" style="13"/>
    <col min="6387" max="6387" width="23" style="13" bestFit="1" customWidth="1"/>
    <col min="6388" max="6388" width="26.140625" style="13" bestFit="1" customWidth="1"/>
    <col min="6389" max="6389" width="12" style="13" bestFit="1" customWidth="1"/>
    <col min="6390" max="6390" width="8.28515625" style="13" bestFit="1" customWidth="1"/>
    <col min="6391" max="6391" width="9.7109375" style="13" bestFit="1" customWidth="1"/>
    <col min="6392" max="6392" width="31.5703125" style="13" bestFit="1" customWidth="1"/>
    <col min="6393" max="6393" width="11.7109375" style="13" bestFit="1" customWidth="1"/>
    <col min="6394" max="6394" width="5" style="13" bestFit="1" customWidth="1"/>
    <col min="6395" max="6642" width="11.42578125" style="13"/>
    <col min="6643" max="6643" width="23" style="13" bestFit="1" customWidth="1"/>
    <col min="6644" max="6644" width="26.140625" style="13" bestFit="1" customWidth="1"/>
    <col min="6645" max="6645" width="12" style="13" bestFit="1" customWidth="1"/>
    <col min="6646" max="6646" width="8.28515625" style="13" bestFit="1" customWidth="1"/>
    <col min="6647" max="6647" width="9.7109375" style="13" bestFit="1" customWidth="1"/>
    <col min="6648" max="6648" width="31.5703125" style="13" bestFit="1" customWidth="1"/>
    <col min="6649" max="6649" width="11.7109375" style="13" bestFit="1" customWidth="1"/>
    <col min="6650" max="6650" width="5" style="13" bestFit="1" customWidth="1"/>
    <col min="6651" max="6898" width="11.42578125" style="13"/>
    <col min="6899" max="6899" width="23" style="13" bestFit="1" customWidth="1"/>
    <col min="6900" max="6900" width="26.140625" style="13" bestFit="1" customWidth="1"/>
    <col min="6901" max="6901" width="12" style="13" bestFit="1" customWidth="1"/>
    <col min="6902" max="6902" width="8.28515625" style="13" bestFit="1" customWidth="1"/>
    <col min="6903" max="6903" width="9.7109375" style="13" bestFit="1" customWidth="1"/>
    <col min="6904" max="6904" width="31.5703125" style="13" bestFit="1" customWidth="1"/>
    <col min="6905" max="6905" width="11.7109375" style="13" bestFit="1" customWidth="1"/>
    <col min="6906" max="6906" width="5" style="13" bestFit="1" customWidth="1"/>
    <col min="6907" max="7154" width="11.42578125" style="13"/>
    <col min="7155" max="7155" width="23" style="13" bestFit="1" customWidth="1"/>
    <col min="7156" max="7156" width="26.140625" style="13" bestFit="1" customWidth="1"/>
    <col min="7157" max="7157" width="12" style="13" bestFit="1" customWidth="1"/>
    <col min="7158" max="7158" width="8.28515625" style="13" bestFit="1" customWidth="1"/>
    <col min="7159" max="7159" width="9.7109375" style="13" bestFit="1" customWidth="1"/>
    <col min="7160" max="7160" width="31.5703125" style="13" bestFit="1" customWidth="1"/>
    <col min="7161" max="7161" width="11.7109375" style="13" bestFit="1" customWidth="1"/>
    <col min="7162" max="7162" width="5" style="13" bestFit="1" customWidth="1"/>
    <col min="7163" max="7410" width="11.42578125" style="13"/>
    <col min="7411" max="7411" width="23" style="13" bestFit="1" customWidth="1"/>
    <col min="7412" max="7412" width="26.140625" style="13" bestFit="1" customWidth="1"/>
    <col min="7413" max="7413" width="12" style="13" bestFit="1" customWidth="1"/>
    <col min="7414" max="7414" width="8.28515625" style="13" bestFit="1" customWidth="1"/>
    <col min="7415" max="7415" width="9.7109375" style="13" bestFit="1" customWidth="1"/>
    <col min="7416" max="7416" width="31.5703125" style="13" bestFit="1" customWidth="1"/>
    <col min="7417" max="7417" width="11.7109375" style="13" bestFit="1" customWidth="1"/>
    <col min="7418" max="7418" width="5" style="13" bestFit="1" customWidth="1"/>
    <col min="7419" max="7666" width="11.42578125" style="13"/>
    <col min="7667" max="7667" width="23" style="13" bestFit="1" customWidth="1"/>
    <col min="7668" max="7668" width="26.140625" style="13" bestFit="1" customWidth="1"/>
    <col min="7669" max="7669" width="12" style="13" bestFit="1" customWidth="1"/>
    <col min="7670" max="7670" width="8.28515625" style="13" bestFit="1" customWidth="1"/>
    <col min="7671" max="7671" width="9.7109375" style="13" bestFit="1" customWidth="1"/>
    <col min="7672" max="7672" width="31.5703125" style="13" bestFit="1" customWidth="1"/>
    <col min="7673" max="7673" width="11.7109375" style="13" bestFit="1" customWidth="1"/>
    <col min="7674" max="7674" width="5" style="13" bestFit="1" customWidth="1"/>
    <col min="7675" max="7922" width="11.42578125" style="13"/>
    <col min="7923" max="7923" width="23" style="13" bestFit="1" customWidth="1"/>
    <col min="7924" max="7924" width="26.140625" style="13" bestFit="1" customWidth="1"/>
    <col min="7925" max="7925" width="12" style="13" bestFit="1" customWidth="1"/>
    <col min="7926" max="7926" width="8.28515625" style="13" bestFit="1" customWidth="1"/>
    <col min="7927" max="7927" width="9.7109375" style="13" bestFit="1" customWidth="1"/>
    <col min="7928" max="7928" width="31.5703125" style="13" bestFit="1" customWidth="1"/>
    <col min="7929" max="7929" width="11.7109375" style="13" bestFit="1" customWidth="1"/>
    <col min="7930" max="7930" width="5" style="13" bestFit="1" customWidth="1"/>
    <col min="7931" max="8178" width="11.42578125" style="13"/>
    <col min="8179" max="8179" width="23" style="13" bestFit="1" customWidth="1"/>
    <col min="8180" max="8180" width="26.140625" style="13" bestFit="1" customWidth="1"/>
    <col min="8181" max="8181" width="12" style="13" bestFit="1" customWidth="1"/>
    <col min="8182" max="8182" width="8.28515625" style="13" bestFit="1" customWidth="1"/>
    <col min="8183" max="8183" width="9.7109375" style="13" bestFit="1" customWidth="1"/>
    <col min="8184" max="8184" width="31.5703125" style="13" bestFit="1" customWidth="1"/>
    <col min="8185" max="8185" width="11.7109375" style="13" bestFit="1" customWidth="1"/>
    <col min="8186" max="8186" width="5" style="13" bestFit="1" customWidth="1"/>
    <col min="8187" max="8434" width="11.42578125" style="13"/>
    <col min="8435" max="8435" width="23" style="13" bestFit="1" customWidth="1"/>
    <col min="8436" max="8436" width="26.140625" style="13" bestFit="1" customWidth="1"/>
    <col min="8437" max="8437" width="12" style="13" bestFit="1" customWidth="1"/>
    <col min="8438" max="8438" width="8.28515625" style="13" bestFit="1" customWidth="1"/>
    <col min="8439" max="8439" width="9.7109375" style="13" bestFit="1" customWidth="1"/>
    <col min="8440" max="8440" width="31.5703125" style="13" bestFit="1" customWidth="1"/>
    <col min="8441" max="8441" width="11.7109375" style="13" bestFit="1" customWidth="1"/>
    <col min="8442" max="8442" width="5" style="13" bestFit="1" customWidth="1"/>
    <col min="8443" max="8690" width="11.42578125" style="13"/>
    <col min="8691" max="8691" width="23" style="13" bestFit="1" customWidth="1"/>
    <col min="8692" max="8692" width="26.140625" style="13" bestFit="1" customWidth="1"/>
    <col min="8693" max="8693" width="12" style="13" bestFit="1" customWidth="1"/>
    <col min="8694" max="8694" width="8.28515625" style="13" bestFit="1" customWidth="1"/>
    <col min="8695" max="8695" width="9.7109375" style="13" bestFit="1" customWidth="1"/>
    <col min="8696" max="8696" width="31.5703125" style="13" bestFit="1" customWidth="1"/>
    <col min="8697" max="8697" width="11.7109375" style="13" bestFit="1" customWidth="1"/>
    <col min="8698" max="8698" width="5" style="13" bestFit="1" customWidth="1"/>
    <col min="8699" max="8946" width="11.42578125" style="13"/>
    <col min="8947" max="8947" width="23" style="13" bestFit="1" customWidth="1"/>
    <col min="8948" max="8948" width="26.140625" style="13" bestFit="1" customWidth="1"/>
    <col min="8949" max="8949" width="12" style="13" bestFit="1" customWidth="1"/>
    <col min="8950" max="8950" width="8.28515625" style="13" bestFit="1" customWidth="1"/>
    <col min="8951" max="8951" width="9.7109375" style="13" bestFit="1" customWidth="1"/>
    <col min="8952" max="8952" width="31.5703125" style="13" bestFit="1" customWidth="1"/>
    <col min="8953" max="8953" width="11.7109375" style="13" bestFit="1" customWidth="1"/>
    <col min="8954" max="8954" width="5" style="13" bestFit="1" customWidth="1"/>
    <col min="8955" max="9202" width="11.42578125" style="13"/>
    <col min="9203" max="9203" width="23" style="13" bestFit="1" customWidth="1"/>
    <col min="9204" max="9204" width="26.140625" style="13" bestFit="1" customWidth="1"/>
    <col min="9205" max="9205" width="12" style="13" bestFit="1" customWidth="1"/>
    <col min="9206" max="9206" width="8.28515625" style="13" bestFit="1" customWidth="1"/>
    <col min="9207" max="9207" width="9.7109375" style="13" bestFit="1" customWidth="1"/>
    <col min="9208" max="9208" width="31.5703125" style="13" bestFit="1" customWidth="1"/>
    <col min="9209" max="9209" width="11.7109375" style="13" bestFit="1" customWidth="1"/>
    <col min="9210" max="9210" width="5" style="13" bestFit="1" customWidth="1"/>
    <col min="9211" max="9458" width="11.42578125" style="13"/>
    <col min="9459" max="9459" width="23" style="13" bestFit="1" customWidth="1"/>
    <col min="9460" max="9460" width="26.140625" style="13" bestFit="1" customWidth="1"/>
    <col min="9461" max="9461" width="12" style="13" bestFit="1" customWidth="1"/>
    <col min="9462" max="9462" width="8.28515625" style="13" bestFit="1" customWidth="1"/>
    <col min="9463" max="9463" width="9.7109375" style="13" bestFit="1" customWidth="1"/>
    <col min="9464" max="9464" width="31.5703125" style="13" bestFit="1" customWidth="1"/>
    <col min="9465" max="9465" width="11.7109375" style="13" bestFit="1" customWidth="1"/>
    <col min="9466" max="9466" width="5" style="13" bestFit="1" customWidth="1"/>
    <col min="9467" max="9714" width="11.42578125" style="13"/>
    <col min="9715" max="9715" width="23" style="13" bestFit="1" customWidth="1"/>
    <col min="9716" max="9716" width="26.140625" style="13" bestFit="1" customWidth="1"/>
    <col min="9717" max="9717" width="12" style="13" bestFit="1" customWidth="1"/>
    <col min="9718" max="9718" width="8.28515625" style="13" bestFit="1" customWidth="1"/>
    <col min="9719" max="9719" width="9.7109375" style="13" bestFit="1" customWidth="1"/>
    <col min="9720" max="9720" width="31.5703125" style="13" bestFit="1" customWidth="1"/>
    <col min="9721" max="9721" width="11.7109375" style="13" bestFit="1" customWidth="1"/>
    <col min="9722" max="9722" width="5" style="13" bestFit="1" customWidth="1"/>
    <col min="9723" max="9970" width="11.42578125" style="13"/>
    <col min="9971" max="9971" width="23" style="13" bestFit="1" customWidth="1"/>
    <col min="9972" max="9972" width="26.140625" style="13" bestFit="1" customWidth="1"/>
    <col min="9973" max="9973" width="12" style="13" bestFit="1" customWidth="1"/>
    <col min="9974" max="9974" width="8.28515625" style="13" bestFit="1" customWidth="1"/>
    <col min="9975" max="9975" width="9.7109375" style="13" bestFit="1" customWidth="1"/>
    <col min="9976" max="9976" width="31.5703125" style="13" bestFit="1" customWidth="1"/>
    <col min="9977" max="9977" width="11.7109375" style="13" bestFit="1" customWidth="1"/>
    <col min="9978" max="9978" width="5" style="13" bestFit="1" customWidth="1"/>
    <col min="9979" max="10226" width="11.42578125" style="13"/>
    <col min="10227" max="10227" width="23" style="13" bestFit="1" customWidth="1"/>
    <col min="10228" max="10228" width="26.140625" style="13" bestFit="1" customWidth="1"/>
    <col min="10229" max="10229" width="12" style="13" bestFit="1" customWidth="1"/>
    <col min="10230" max="10230" width="8.28515625" style="13" bestFit="1" customWidth="1"/>
    <col min="10231" max="10231" width="9.7109375" style="13" bestFit="1" customWidth="1"/>
    <col min="10232" max="10232" width="31.5703125" style="13" bestFit="1" customWidth="1"/>
    <col min="10233" max="10233" width="11.7109375" style="13" bestFit="1" customWidth="1"/>
    <col min="10234" max="10234" width="5" style="13" bestFit="1" customWidth="1"/>
    <col min="10235" max="10482" width="11.42578125" style="13"/>
    <col min="10483" max="10483" width="23" style="13" bestFit="1" customWidth="1"/>
    <col min="10484" max="10484" width="26.140625" style="13" bestFit="1" customWidth="1"/>
    <col min="10485" max="10485" width="12" style="13" bestFit="1" customWidth="1"/>
    <col min="10486" max="10486" width="8.28515625" style="13" bestFit="1" customWidth="1"/>
    <col min="10487" max="10487" width="9.7109375" style="13" bestFit="1" customWidth="1"/>
    <col min="10488" max="10488" width="31.5703125" style="13" bestFit="1" customWidth="1"/>
    <col min="10489" max="10489" width="11.7109375" style="13" bestFit="1" customWidth="1"/>
    <col min="10490" max="10490" width="5" style="13" bestFit="1" customWidth="1"/>
    <col min="10491" max="10738" width="11.42578125" style="13"/>
    <col min="10739" max="10739" width="23" style="13" bestFit="1" customWidth="1"/>
    <col min="10740" max="10740" width="26.140625" style="13" bestFit="1" customWidth="1"/>
    <col min="10741" max="10741" width="12" style="13" bestFit="1" customWidth="1"/>
    <col min="10742" max="10742" width="8.28515625" style="13" bestFit="1" customWidth="1"/>
    <col min="10743" max="10743" width="9.7109375" style="13" bestFit="1" customWidth="1"/>
    <col min="10744" max="10744" width="31.5703125" style="13" bestFit="1" customWidth="1"/>
    <col min="10745" max="10745" width="11.7109375" style="13" bestFit="1" customWidth="1"/>
    <col min="10746" max="10746" width="5" style="13" bestFit="1" customWidth="1"/>
    <col min="10747" max="10994" width="11.42578125" style="13"/>
    <col min="10995" max="10995" width="23" style="13" bestFit="1" customWidth="1"/>
    <col min="10996" max="10996" width="26.140625" style="13" bestFit="1" customWidth="1"/>
    <col min="10997" max="10997" width="12" style="13" bestFit="1" customWidth="1"/>
    <col min="10998" max="10998" width="8.28515625" style="13" bestFit="1" customWidth="1"/>
    <col min="10999" max="10999" width="9.7109375" style="13" bestFit="1" customWidth="1"/>
    <col min="11000" max="11000" width="31.5703125" style="13" bestFit="1" customWidth="1"/>
    <col min="11001" max="11001" width="11.7109375" style="13" bestFit="1" customWidth="1"/>
    <col min="11002" max="11002" width="5" style="13" bestFit="1" customWidth="1"/>
    <col min="11003" max="11250" width="11.42578125" style="13"/>
    <col min="11251" max="11251" width="23" style="13" bestFit="1" customWidth="1"/>
    <col min="11252" max="11252" width="26.140625" style="13" bestFit="1" customWidth="1"/>
    <col min="11253" max="11253" width="12" style="13" bestFit="1" customWidth="1"/>
    <col min="11254" max="11254" width="8.28515625" style="13" bestFit="1" customWidth="1"/>
    <col min="11255" max="11255" width="9.7109375" style="13" bestFit="1" customWidth="1"/>
    <col min="11256" max="11256" width="31.5703125" style="13" bestFit="1" customWidth="1"/>
    <col min="11257" max="11257" width="11.7109375" style="13" bestFit="1" customWidth="1"/>
    <col min="11258" max="11258" width="5" style="13" bestFit="1" customWidth="1"/>
    <col min="11259" max="11506" width="11.42578125" style="13"/>
    <col min="11507" max="11507" width="23" style="13" bestFit="1" customWidth="1"/>
    <col min="11508" max="11508" width="26.140625" style="13" bestFit="1" customWidth="1"/>
    <col min="11509" max="11509" width="12" style="13" bestFit="1" customWidth="1"/>
    <col min="11510" max="11510" width="8.28515625" style="13" bestFit="1" customWidth="1"/>
    <col min="11511" max="11511" width="9.7109375" style="13" bestFit="1" customWidth="1"/>
    <col min="11512" max="11512" width="31.5703125" style="13" bestFit="1" customWidth="1"/>
    <col min="11513" max="11513" width="11.7109375" style="13" bestFit="1" customWidth="1"/>
    <col min="11514" max="11514" width="5" style="13" bestFit="1" customWidth="1"/>
    <col min="11515" max="11762" width="11.42578125" style="13"/>
    <col min="11763" max="11763" width="23" style="13" bestFit="1" customWidth="1"/>
    <col min="11764" max="11764" width="26.140625" style="13" bestFit="1" customWidth="1"/>
    <col min="11765" max="11765" width="12" style="13" bestFit="1" customWidth="1"/>
    <col min="11766" max="11766" width="8.28515625" style="13" bestFit="1" customWidth="1"/>
    <col min="11767" max="11767" width="9.7109375" style="13" bestFit="1" customWidth="1"/>
    <col min="11768" max="11768" width="31.5703125" style="13" bestFit="1" customWidth="1"/>
    <col min="11769" max="11769" width="11.7109375" style="13" bestFit="1" customWidth="1"/>
    <col min="11770" max="11770" width="5" style="13" bestFit="1" customWidth="1"/>
    <col min="11771" max="12018" width="11.42578125" style="13"/>
    <col min="12019" max="12019" width="23" style="13" bestFit="1" customWidth="1"/>
    <col min="12020" max="12020" width="26.140625" style="13" bestFit="1" customWidth="1"/>
    <col min="12021" max="12021" width="12" style="13" bestFit="1" customWidth="1"/>
    <col min="12022" max="12022" width="8.28515625" style="13" bestFit="1" customWidth="1"/>
    <col min="12023" max="12023" width="9.7109375" style="13" bestFit="1" customWidth="1"/>
    <col min="12024" max="12024" width="31.5703125" style="13" bestFit="1" customWidth="1"/>
    <col min="12025" max="12025" width="11.7109375" style="13" bestFit="1" customWidth="1"/>
    <col min="12026" max="12026" width="5" style="13" bestFit="1" customWidth="1"/>
    <col min="12027" max="12274" width="11.42578125" style="13"/>
    <col min="12275" max="12275" width="23" style="13" bestFit="1" customWidth="1"/>
    <col min="12276" max="12276" width="26.140625" style="13" bestFit="1" customWidth="1"/>
    <col min="12277" max="12277" width="12" style="13" bestFit="1" customWidth="1"/>
    <col min="12278" max="12278" width="8.28515625" style="13" bestFit="1" customWidth="1"/>
    <col min="12279" max="12279" width="9.7109375" style="13" bestFit="1" customWidth="1"/>
    <col min="12280" max="12280" width="31.5703125" style="13" bestFit="1" customWidth="1"/>
    <col min="12281" max="12281" width="11.7109375" style="13" bestFit="1" customWidth="1"/>
    <col min="12282" max="12282" width="5" style="13" bestFit="1" customWidth="1"/>
    <col min="12283" max="12530" width="11.42578125" style="13"/>
    <col min="12531" max="12531" width="23" style="13" bestFit="1" customWidth="1"/>
    <col min="12532" max="12532" width="26.140625" style="13" bestFit="1" customWidth="1"/>
    <col min="12533" max="12533" width="12" style="13" bestFit="1" customWidth="1"/>
    <col min="12534" max="12534" width="8.28515625" style="13" bestFit="1" customWidth="1"/>
    <col min="12535" max="12535" width="9.7109375" style="13" bestFit="1" customWidth="1"/>
    <col min="12536" max="12536" width="31.5703125" style="13" bestFit="1" customWidth="1"/>
    <col min="12537" max="12537" width="11.7109375" style="13" bestFit="1" customWidth="1"/>
    <col min="12538" max="12538" width="5" style="13" bestFit="1" customWidth="1"/>
    <col min="12539" max="12786" width="11.42578125" style="13"/>
    <col min="12787" max="12787" width="23" style="13" bestFit="1" customWidth="1"/>
    <col min="12788" max="12788" width="26.140625" style="13" bestFit="1" customWidth="1"/>
    <col min="12789" max="12789" width="12" style="13" bestFit="1" customWidth="1"/>
    <col min="12790" max="12790" width="8.28515625" style="13" bestFit="1" customWidth="1"/>
    <col min="12791" max="12791" width="9.7109375" style="13" bestFit="1" customWidth="1"/>
    <col min="12792" max="12792" width="31.5703125" style="13" bestFit="1" customWidth="1"/>
    <col min="12793" max="12793" width="11.7109375" style="13" bestFit="1" customWidth="1"/>
    <col min="12794" max="12794" width="5" style="13" bestFit="1" customWidth="1"/>
    <col min="12795" max="13042" width="11.42578125" style="13"/>
    <col min="13043" max="13043" width="23" style="13" bestFit="1" customWidth="1"/>
    <col min="13044" max="13044" width="26.140625" style="13" bestFit="1" customWidth="1"/>
    <col min="13045" max="13045" width="12" style="13" bestFit="1" customWidth="1"/>
    <col min="13046" max="13046" width="8.28515625" style="13" bestFit="1" customWidth="1"/>
    <col min="13047" max="13047" width="9.7109375" style="13" bestFit="1" customWidth="1"/>
    <col min="13048" max="13048" width="31.5703125" style="13" bestFit="1" customWidth="1"/>
    <col min="13049" max="13049" width="11.7109375" style="13" bestFit="1" customWidth="1"/>
    <col min="13050" max="13050" width="5" style="13" bestFit="1" customWidth="1"/>
    <col min="13051" max="13298" width="11.42578125" style="13"/>
    <col min="13299" max="13299" width="23" style="13" bestFit="1" customWidth="1"/>
    <col min="13300" max="13300" width="26.140625" style="13" bestFit="1" customWidth="1"/>
    <col min="13301" max="13301" width="12" style="13" bestFit="1" customWidth="1"/>
    <col min="13302" max="13302" width="8.28515625" style="13" bestFit="1" customWidth="1"/>
    <col min="13303" max="13303" width="9.7109375" style="13" bestFit="1" customWidth="1"/>
    <col min="13304" max="13304" width="31.5703125" style="13" bestFit="1" customWidth="1"/>
    <col min="13305" max="13305" width="11.7109375" style="13" bestFit="1" customWidth="1"/>
    <col min="13306" max="13306" width="5" style="13" bestFit="1" customWidth="1"/>
    <col min="13307" max="13554" width="11.42578125" style="13"/>
    <col min="13555" max="13555" width="23" style="13" bestFit="1" customWidth="1"/>
    <col min="13556" max="13556" width="26.140625" style="13" bestFit="1" customWidth="1"/>
    <col min="13557" max="13557" width="12" style="13" bestFit="1" customWidth="1"/>
    <col min="13558" max="13558" width="8.28515625" style="13" bestFit="1" customWidth="1"/>
    <col min="13559" max="13559" width="9.7109375" style="13" bestFit="1" customWidth="1"/>
    <col min="13560" max="13560" width="31.5703125" style="13" bestFit="1" customWidth="1"/>
    <col min="13561" max="13561" width="11.7109375" style="13" bestFit="1" customWidth="1"/>
    <col min="13562" max="13562" width="5" style="13" bestFit="1" customWidth="1"/>
    <col min="13563" max="13810" width="11.42578125" style="13"/>
    <col min="13811" max="13811" width="23" style="13" bestFit="1" customWidth="1"/>
    <col min="13812" max="13812" width="26.140625" style="13" bestFit="1" customWidth="1"/>
    <col min="13813" max="13813" width="12" style="13" bestFit="1" customWidth="1"/>
    <col min="13814" max="13814" width="8.28515625" style="13" bestFit="1" customWidth="1"/>
    <col min="13815" max="13815" width="9.7109375" style="13" bestFit="1" customWidth="1"/>
    <col min="13816" max="13816" width="31.5703125" style="13" bestFit="1" customWidth="1"/>
    <col min="13817" max="13817" width="11.7109375" style="13" bestFit="1" customWidth="1"/>
    <col min="13818" max="13818" width="5" style="13" bestFit="1" customWidth="1"/>
    <col min="13819" max="14066" width="11.42578125" style="13"/>
    <col min="14067" max="14067" width="23" style="13" bestFit="1" customWidth="1"/>
    <col min="14068" max="14068" width="26.140625" style="13" bestFit="1" customWidth="1"/>
    <col min="14069" max="14069" width="12" style="13" bestFit="1" customWidth="1"/>
    <col min="14070" max="14070" width="8.28515625" style="13" bestFit="1" customWidth="1"/>
    <col min="14071" max="14071" width="9.7109375" style="13" bestFit="1" customWidth="1"/>
    <col min="14072" max="14072" width="31.5703125" style="13" bestFit="1" customWidth="1"/>
    <col min="14073" max="14073" width="11.7109375" style="13" bestFit="1" customWidth="1"/>
    <col min="14074" max="14074" width="5" style="13" bestFit="1" customWidth="1"/>
    <col min="14075" max="14322" width="11.42578125" style="13"/>
    <col min="14323" max="14323" width="23" style="13" bestFit="1" customWidth="1"/>
    <col min="14324" max="14324" width="26.140625" style="13" bestFit="1" customWidth="1"/>
    <col min="14325" max="14325" width="12" style="13" bestFit="1" customWidth="1"/>
    <col min="14326" max="14326" width="8.28515625" style="13" bestFit="1" customWidth="1"/>
    <col min="14327" max="14327" width="9.7109375" style="13" bestFit="1" customWidth="1"/>
    <col min="14328" max="14328" width="31.5703125" style="13" bestFit="1" customWidth="1"/>
    <col min="14329" max="14329" width="11.7109375" style="13" bestFit="1" customWidth="1"/>
    <col min="14330" max="14330" width="5" style="13" bestFit="1" customWidth="1"/>
    <col min="14331" max="14578" width="11.42578125" style="13"/>
    <col min="14579" max="14579" width="23" style="13" bestFit="1" customWidth="1"/>
    <col min="14580" max="14580" width="26.140625" style="13" bestFit="1" customWidth="1"/>
    <col min="14581" max="14581" width="12" style="13" bestFit="1" customWidth="1"/>
    <col min="14582" max="14582" width="8.28515625" style="13" bestFit="1" customWidth="1"/>
    <col min="14583" max="14583" width="9.7109375" style="13" bestFit="1" customWidth="1"/>
    <col min="14584" max="14584" width="31.5703125" style="13" bestFit="1" customWidth="1"/>
    <col min="14585" max="14585" width="11.7109375" style="13" bestFit="1" customWidth="1"/>
    <col min="14586" max="14586" width="5" style="13" bestFit="1" customWidth="1"/>
    <col min="14587" max="14834" width="11.42578125" style="13"/>
    <col min="14835" max="14835" width="23" style="13" bestFit="1" customWidth="1"/>
    <col min="14836" max="14836" width="26.140625" style="13" bestFit="1" customWidth="1"/>
    <col min="14837" max="14837" width="12" style="13" bestFit="1" customWidth="1"/>
    <col min="14838" max="14838" width="8.28515625" style="13" bestFit="1" customWidth="1"/>
    <col min="14839" max="14839" width="9.7109375" style="13" bestFit="1" customWidth="1"/>
    <col min="14840" max="14840" width="31.5703125" style="13" bestFit="1" customWidth="1"/>
    <col min="14841" max="14841" width="11.7109375" style="13" bestFit="1" customWidth="1"/>
    <col min="14842" max="14842" width="5" style="13" bestFit="1" customWidth="1"/>
    <col min="14843" max="15090" width="11.42578125" style="13"/>
    <col min="15091" max="15091" width="23" style="13" bestFit="1" customWidth="1"/>
    <col min="15092" max="15092" width="26.140625" style="13" bestFit="1" customWidth="1"/>
    <col min="15093" max="15093" width="12" style="13" bestFit="1" customWidth="1"/>
    <col min="15094" max="15094" width="8.28515625" style="13" bestFit="1" customWidth="1"/>
    <col min="15095" max="15095" width="9.7109375" style="13" bestFit="1" customWidth="1"/>
    <col min="15096" max="15096" width="31.5703125" style="13" bestFit="1" customWidth="1"/>
    <col min="15097" max="15097" width="11.7109375" style="13" bestFit="1" customWidth="1"/>
    <col min="15098" max="15098" width="5" style="13" bestFit="1" customWidth="1"/>
    <col min="15099" max="15346" width="11.42578125" style="13"/>
    <col min="15347" max="15347" width="23" style="13" bestFit="1" customWidth="1"/>
    <col min="15348" max="15348" width="26.140625" style="13" bestFit="1" customWidth="1"/>
    <col min="15349" max="15349" width="12" style="13" bestFit="1" customWidth="1"/>
    <col min="15350" max="15350" width="8.28515625" style="13" bestFit="1" customWidth="1"/>
    <col min="15351" max="15351" width="9.7109375" style="13" bestFit="1" customWidth="1"/>
    <col min="15352" max="15352" width="31.5703125" style="13" bestFit="1" customWidth="1"/>
    <col min="15353" max="15353" width="11.7109375" style="13" bestFit="1" customWidth="1"/>
    <col min="15354" max="15354" width="5" style="13" bestFit="1" customWidth="1"/>
    <col min="15355" max="15602" width="11.42578125" style="13"/>
    <col min="15603" max="15603" width="23" style="13" bestFit="1" customWidth="1"/>
    <col min="15604" max="15604" width="26.140625" style="13" bestFit="1" customWidth="1"/>
    <col min="15605" max="15605" width="12" style="13" bestFit="1" customWidth="1"/>
    <col min="15606" max="15606" width="8.28515625" style="13" bestFit="1" customWidth="1"/>
    <col min="15607" max="15607" width="9.7109375" style="13" bestFit="1" customWidth="1"/>
    <col min="15608" max="15608" width="31.5703125" style="13" bestFit="1" customWidth="1"/>
    <col min="15609" max="15609" width="11.7109375" style="13" bestFit="1" customWidth="1"/>
    <col min="15610" max="15610" width="5" style="13" bestFit="1" customWidth="1"/>
    <col min="15611" max="15858" width="11.42578125" style="13"/>
    <col min="15859" max="15859" width="23" style="13" bestFit="1" customWidth="1"/>
    <col min="15860" max="15860" width="26.140625" style="13" bestFit="1" customWidth="1"/>
    <col min="15861" max="15861" width="12" style="13" bestFit="1" customWidth="1"/>
    <col min="15862" max="15862" width="8.28515625" style="13" bestFit="1" customWidth="1"/>
    <col min="15863" max="15863" width="9.7109375" style="13" bestFit="1" customWidth="1"/>
    <col min="15864" max="15864" width="31.5703125" style="13" bestFit="1" customWidth="1"/>
    <col min="15865" max="15865" width="11.7109375" style="13" bestFit="1" customWidth="1"/>
    <col min="15866" max="15866" width="5" style="13" bestFit="1" customWidth="1"/>
    <col min="15867" max="16114" width="11.42578125" style="13"/>
    <col min="16115" max="16115" width="23" style="13" bestFit="1" customWidth="1"/>
    <col min="16116" max="16116" width="26.140625" style="13" bestFit="1" customWidth="1"/>
    <col min="16117" max="16117" width="12" style="13" bestFit="1" customWidth="1"/>
    <col min="16118" max="16118" width="8.28515625" style="13" bestFit="1" customWidth="1"/>
    <col min="16119" max="16119" width="9.7109375" style="13" bestFit="1" customWidth="1"/>
    <col min="16120" max="16120" width="31.5703125" style="13" bestFit="1" customWidth="1"/>
    <col min="16121" max="16121" width="11.7109375" style="13" bestFit="1" customWidth="1"/>
    <col min="16122" max="16122" width="5" style="13" bestFit="1" customWidth="1"/>
    <col min="16123" max="16384" width="11.42578125" style="13"/>
  </cols>
  <sheetData>
    <row r="1" spans="2:15" x14ac:dyDescent="0.2">
      <c r="B1" s="11" t="s">
        <v>47</v>
      </c>
      <c r="C1" s="11" t="s">
        <v>48</v>
      </c>
      <c r="D1" s="11" t="s">
        <v>49</v>
      </c>
      <c r="E1" s="12" t="s">
        <v>51</v>
      </c>
      <c r="F1" s="35" t="s">
        <v>5</v>
      </c>
      <c r="G1" s="35" t="s">
        <v>6</v>
      </c>
      <c r="H1" s="35" t="s">
        <v>7</v>
      </c>
      <c r="I1" s="35" t="s">
        <v>178</v>
      </c>
      <c r="J1" s="35" t="s">
        <v>179</v>
      </c>
      <c r="K1" s="13" t="s">
        <v>180</v>
      </c>
    </row>
    <row r="2" spans="2:15" hidden="1" x14ac:dyDescent="0.2">
      <c r="B2" s="27">
        <v>45292</v>
      </c>
      <c r="C2" s="28" t="s">
        <v>54</v>
      </c>
      <c r="D2" s="29"/>
      <c r="E2" s="30">
        <v>3418.81</v>
      </c>
      <c r="F2" s="29"/>
      <c r="G2" s="29"/>
      <c r="H2" s="29">
        <f>+E2</f>
        <v>3418.81</v>
      </c>
    </row>
    <row r="3" spans="2:15" hidden="1" x14ac:dyDescent="0.2">
      <c r="B3" s="27">
        <v>45293</v>
      </c>
      <c r="C3" s="28" t="s">
        <v>64</v>
      </c>
      <c r="D3" s="29" t="s">
        <v>65</v>
      </c>
      <c r="E3" s="30">
        <v>-30</v>
      </c>
      <c r="F3" s="29">
        <f>+IF(E3&gt;0,E3,0)</f>
        <v>0</v>
      </c>
      <c r="G3" s="29">
        <f>-IF(E3&lt;0,E3,0)</f>
        <v>30</v>
      </c>
      <c r="H3" s="29">
        <f>+H2+F3-G3</f>
        <v>3388.81</v>
      </c>
    </row>
    <row r="4" spans="2:15" hidden="1" x14ac:dyDescent="0.2">
      <c r="B4" s="27">
        <v>45293</v>
      </c>
      <c r="C4" s="28" t="s">
        <v>69</v>
      </c>
      <c r="D4" s="29" t="s">
        <v>65</v>
      </c>
      <c r="E4" s="30">
        <v>-6.3</v>
      </c>
      <c r="F4" s="29">
        <f>+IF(E4&gt;0,E4,0)</f>
        <v>0</v>
      </c>
      <c r="G4" s="29">
        <f>-IF(E4&lt;0,E4,0)</f>
        <v>6.3</v>
      </c>
      <c r="H4" s="29">
        <f>+H3+F4-G4</f>
        <v>3382.5099999999998</v>
      </c>
    </row>
    <row r="5" spans="2:15" hidden="1" x14ac:dyDescent="0.2">
      <c r="B5" s="27">
        <v>45293</v>
      </c>
      <c r="C5" s="28" t="s">
        <v>72</v>
      </c>
      <c r="D5" s="29" t="s">
        <v>65</v>
      </c>
      <c r="E5" s="30">
        <v>-3.16</v>
      </c>
      <c r="F5" s="29">
        <f>+IF(E5&gt;0,E5,0)</f>
        <v>0</v>
      </c>
      <c r="G5" s="29">
        <f>-IF(E5&lt;0,E5,0)</f>
        <v>3.16</v>
      </c>
      <c r="H5" s="29">
        <f>+H4+F5-G5</f>
        <v>3379.35</v>
      </c>
    </row>
    <row r="6" spans="2:15" hidden="1" x14ac:dyDescent="0.2">
      <c r="B6" s="27">
        <v>45293</v>
      </c>
      <c r="C6" s="28" t="s">
        <v>75</v>
      </c>
      <c r="D6" s="29" t="s">
        <v>65</v>
      </c>
      <c r="E6" s="30">
        <v>-2.64</v>
      </c>
      <c r="F6" s="29">
        <f>+IF(E6&gt;0,E6,0)</f>
        <v>0</v>
      </c>
      <c r="G6" s="29">
        <f>-IF(E6&lt;0,E6,0)</f>
        <v>2.64</v>
      </c>
      <c r="H6" s="29">
        <f>+H5+F6-G6</f>
        <v>3376.71</v>
      </c>
    </row>
    <row r="7" spans="2:15" hidden="1" x14ac:dyDescent="0.2">
      <c r="B7" s="27">
        <v>45293</v>
      </c>
      <c r="C7" s="28" t="s">
        <v>79</v>
      </c>
      <c r="D7" s="29" t="s">
        <v>65</v>
      </c>
      <c r="E7" s="30">
        <v>-0.32</v>
      </c>
      <c r="F7" s="29">
        <f>+IF(E7&gt;0,E7,0)</f>
        <v>0</v>
      </c>
      <c r="G7" s="29">
        <f>-IF(E7&lt;0,E7,0)</f>
        <v>0.32</v>
      </c>
      <c r="H7" s="29">
        <f>+H6+F7-G7</f>
        <v>3376.39</v>
      </c>
    </row>
    <row r="8" spans="2:15" hidden="1" x14ac:dyDescent="0.2">
      <c r="B8" s="27">
        <v>45293</v>
      </c>
      <c r="C8" s="28" t="s">
        <v>83</v>
      </c>
      <c r="D8" s="29" t="s">
        <v>65</v>
      </c>
      <c r="E8" s="30">
        <v>-0.24</v>
      </c>
      <c r="F8" s="29">
        <f>+IF(E8&gt;0,E8,0)</f>
        <v>0</v>
      </c>
      <c r="G8" s="29">
        <f>-IF(E8&lt;0,E8,0)</f>
        <v>0.24</v>
      </c>
      <c r="H8" s="29">
        <f>+H7+F8-G8</f>
        <v>3376.15</v>
      </c>
    </row>
    <row r="9" spans="2:15" hidden="1" x14ac:dyDescent="0.2">
      <c r="B9" s="27">
        <v>45294</v>
      </c>
      <c r="C9" s="28" t="s">
        <v>64</v>
      </c>
      <c r="D9" s="29" t="s">
        <v>65</v>
      </c>
      <c r="E9" s="30">
        <v>-20</v>
      </c>
      <c r="F9" s="29">
        <f>+IF(E9&gt;0,E9,0)</f>
        <v>0</v>
      </c>
      <c r="G9" s="29">
        <f>-IF(E9&lt;0,E9,0)</f>
        <v>20</v>
      </c>
      <c r="H9" s="29">
        <f>+H8+F9-G9</f>
        <v>3356.15</v>
      </c>
    </row>
    <row r="10" spans="2:15" hidden="1" x14ac:dyDescent="0.2">
      <c r="B10" s="27">
        <v>45294</v>
      </c>
      <c r="C10" s="28" t="s">
        <v>69</v>
      </c>
      <c r="D10" s="29" t="s">
        <v>65</v>
      </c>
      <c r="E10" s="30">
        <v>-4.2</v>
      </c>
      <c r="F10" s="29">
        <f>+IF(E10&gt;0,E10,0)</f>
        <v>0</v>
      </c>
      <c r="G10" s="29">
        <f>-IF(E10&lt;0,E10,0)</f>
        <v>4.2</v>
      </c>
      <c r="H10" s="29">
        <f>+H9+F10-G10</f>
        <v>3351.9500000000003</v>
      </c>
    </row>
    <row r="11" spans="2:15" hidden="1" x14ac:dyDescent="0.2">
      <c r="B11" s="27">
        <v>45294</v>
      </c>
      <c r="C11" s="28" t="s">
        <v>72</v>
      </c>
      <c r="D11" s="29" t="s">
        <v>65</v>
      </c>
      <c r="E11" s="30">
        <v>-0.65</v>
      </c>
      <c r="F11" s="29">
        <f>+IF(E11&gt;0,E11,0)</f>
        <v>0</v>
      </c>
      <c r="G11" s="29">
        <f>-IF(E11&lt;0,E11,0)</f>
        <v>0.65</v>
      </c>
      <c r="H11" s="29">
        <f>+H10+F11-G11</f>
        <v>3351.3</v>
      </c>
    </row>
    <row r="12" spans="2:15" hidden="1" x14ac:dyDescent="0.2">
      <c r="B12" s="27">
        <v>45294</v>
      </c>
      <c r="C12" s="28" t="s">
        <v>75</v>
      </c>
      <c r="D12" s="29" t="s">
        <v>65</v>
      </c>
      <c r="E12" s="30">
        <v>-0.54</v>
      </c>
      <c r="F12" s="29">
        <f>+IF(E12&gt;0,E12,0)</f>
        <v>0</v>
      </c>
      <c r="G12" s="29">
        <f>-IF(E12&lt;0,E12,0)</f>
        <v>0.54</v>
      </c>
      <c r="H12" s="29">
        <f>+H11+F12-G12</f>
        <v>3350.76</v>
      </c>
    </row>
    <row r="13" spans="2:15" hidden="1" x14ac:dyDescent="0.2">
      <c r="B13" s="27">
        <v>45294</v>
      </c>
      <c r="C13" s="28" t="s">
        <v>83</v>
      </c>
      <c r="D13" s="29" t="s">
        <v>65</v>
      </c>
      <c r="E13" s="30">
        <v>-0.15</v>
      </c>
      <c r="F13" s="29">
        <f>+IF(E13&gt;0,E13,0)</f>
        <v>0</v>
      </c>
      <c r="G13" s="29">
        <f>-IF(E13&lt;0,E13,0)</f>
        <v>0.15</v>
      </c>
      <c r="H13" s="29">
        <f>+H12+F13-G13</f>
        <v>3350.61</v>
      </c>
      <c r="O13" s="14"/>
    </row>
    <row r="14" spans="2:15" hidden="1" x14ac:dyDescent="0.2">
      <c r="B14" s="27">
        <v>45294</v>
      </c>
      <c r="C14" s="28" t="s">
        <v>79</v>
      </c>
      <c r="D14" s="29" t="s">
        <v>65</v>
      </c>
      <c r="E14" s="30">
        <v>-0.06</v>
      </c>
      <c r="F14" s="29">
        <f>+IF(E14&gt;0,E14,0)</f>
        <v>0</v>
      </c>
      <c r="G14" s="29">
        <f>-IF(E14&lt;0,E14,0)</f>
        <v>0.06</v>
      </c>
      <c r="H14" s="29">
        <f>+H13+F14-G14</f>
        <v>3350.55</v>
      </c>
      <c r="O14" s="14"/>
    </row>
    <row r="15" spans="2:15" hidden="1" x14ac:dyDescent="0.2">
      <c r="B15" s="27">
        <v>45295</v>
      </c>
      <c r="C15" s="28" t="s">
        <v>64</v>
      </c>
      <c r="D15" s="29" t="s">
        <v>65</v>
      </c>
      <c r="E15" s="30">
        <v>-20</v>
      </c>
      <c r="F15" s="29">
        <f>+IF(E15&gt;0,E15,0)</f>
        <v>0</v>
      </c>
      <c r="G15" s="29">
        <f>-IF(E15&lt;0,E15,0)</f>
        <v>20</v>
      </c>
      <c r="H15" s="29">
        <f>+H14+F15-G15</f>
        <v>3330.55</v>
      </c>
    </row>
    <row r="16" spans="2:15" hidden="1" x14ac:dyDescent="0.2">
      <c r="B16" s="27">
        <v>45295</v>
      </c>
      <c r="C16" s="28" t="s">
        <v>69</v>
      </c>
      <c r="D16" s="29" t="s">
        <v>65</v>
      </c>
      <c r="E16" s="30">
        <v>-4.2</v>
      </c>
      <c r="F16" s="29">
        <f>+IF(E16&gt;0,E16,0)</f>
        <v>0</v>
      </c>
      <c r="G16" s="29">
        <f>-IF(E16&lt;0,E16,0)</f>
        <v>4.2</v>
      </c>
      <c r="H16" s="29">
        <f>+H15+F16-G16</f>
        <v>3326.3500000000004</v>
      </c>
    </row>
    <row r="17" spans="2:8" hidden="1" x14ac:dyDescent="0.2">
      <c r="B17" s="27">
        <v>45295</v>
      </c>
      <c r="C17" s="28" t="s">
        <v>72</v>
      </c>
      <c r="D17" s="29" t="s">
        <v>65</v>
      </c>
      <c r="E17" s="30">
        <v>-0.61</v>
      </c>
      <c r="F17" s="29">
        <f>+IF(E17&gt;0,E17,0)</f>
        <v>0</v>
      </c>
      <c r="G17" s="29">
        <f>-IF(E17&lt;0,E17,0)</f>
        <v>0.61</v>
      </c>
      <c r="H17" s="29">
        <f>+H16+F17-G17</f>
        <v>3325.7400000000002</v>
      </c>
    </row>
    <row r="18" spans="2:8" hidden="1" x14ac:dyDescent="0.2">
      <c r="B18" s="27">
        <v>45295</v>
      </c>
      <c r="C18" s="28" t="s">
        <v>75</v>
      </c>
      <c r="D18" s="29" t="s">
        <v>65</v>
      </c>
      <c r="E18" s="30">
        <v>-0.51</v>
      </c>
      <c r="F18" s="29">
        <f>+IF(E18&gt;0,E18,0)</f>
        <v>0</v>
      </c>
      <c r="G18" s="29">
        <f>-IF(E18&lt;0,E18,0)</f>
        <v>0.51</v>
      </c>
      <c r="H18" s="29">
        <f>+H17+F18-G18</f>
        <v>3325.23</v>
      </c>
    </row>
    <row r="19" spans="2:8" hidden="1" x14ac:dyDescent="0.2">
      <c r="B19" s="27">
        <v>45295</v>
      </c>
      <c r="C19" s="28" t="s">
        <v>83</v>
      </c>
      <c r="D19" s="29" t="s">
        <v>65</v>
      </c>
      <c r="E19" s="30">
        <v>-0.15</v>
      </c>
      <c r="F19" s="29">
        <f>+IF(E19&gt;0,E19,0)</f>
        <v>0</v>
      </c>
      <c r="G19" s="29">
        <f>-IF(E19&lt;0,E19,0)</f>
        <v>0.15</v>
      </c>
      <c r="H19" s="29">
        <f>+H18+F19-G19</f>
        <v>3325.08</v>
      </c>
    </row>
    <row r="20" spans="2:8" hidden="1" x14ac:dyDescent="0.2">
      <c r="B20" s="27">
        <v>45295</v>
      </c>
      <c r="C20" s="28" t="s">
        <v>79</v>
      </c>
      <c r="D20" s="29" t="s">
        <v>65</v>
      </c>
      <c r="E20" s="30">
        <v>-0.06</v>
      </c>
      <c r="F20" s="29">
        <f>+IF(E20&gt;0,E20,0)</f>
        <v>0</v>
      </c>
      <c r="G20" s="29">
        <f>-IF(E20&lt;0,E20,0)</f>
        <v>0.06</v>
      </c>
      <c r="H20" s="29">
        <f>+H19+F20-G20</f>
        <v>3325.02</v>
      </c>
    </row>
    <row r="21" spans="2:8" hidden="1" x14ac:dyDescent="0.2">
      <c r="B21" s="27">
        <v>45296</v>
      </c>
      <c r="C21" s="28" t="s">
        <v>64</v>
      </c>
      <c r="D21" s="29" t="s">
        <v>65</v>
      </c>
      <c r="E21" s="30">
        <v>-20</v>
      </c>
      <c r="F21" s="29">
        <f>+IF(E21&gt;0,E21,0)</f>
        <v>0</v>
      </c>
      <c r="G21" s="29">
        <f>-IF(E21&lt;0,E21,0)</f>
        <v>20</v>
      </c>
      <c r="H21" s="29">
        <f>+H20+F21-G21</f>
        <v>3305.02</v>
      </c>
    </row>
    <row r="22" spans="2:8" hidden="1" x14ac:dyDescent="0.2">
      <c r="B22" s="27">
        <v>45296</v>
      </c>
      <c r="C22" s="28" t="s">
        <v>69</v>
      </c>
      <c r="D22" s="29" t="s">
        <v>65</v>
      </c>
      <c r="E22" s="30">
        <v>-4.2</v>
      </c>
      <c r="F22" s="29">
        <f>+IF(E22&gt;0,E22,0)</f>
        <v>0</v>
      </c>
      <c r="G22" s="29">
        <f>-IF(E22&lt;0,E22,0)</f>
        <v>4.2</v>
      </c>
      <c r="H22" s="29">
        <f>+H21+F22-G22</f>
        <v>3300.82</v>
      </c>
    </row>
    <row r="23" spans="2:8" hidden="1" x14ac:dyDescent="0.2">
      <c r="B23" s="27">
        <v>45296</v>
      </c>
      <c r="C23" s="28" t="s">
        <v>72</v>
      </c>
      <c r="D23" s="29" t="s">
        <v>65</v>
      </c>
      <c r="E23" s="30">
        <v>-0.67</v>
      </c>
      <c r="F23" s="29">
        <f>+IF(E23&gt;0,E23,0)</f>
        <v>0</v>
      </c>
      <c r="G23" s="29">
        <f>-IF(E23&lt;0,E23,0)</f>
        <v>0.67</v>
      </c>
      <c r="H23" s="29">
        <f>+H22+F23-G23</f>
        <v>3300.15</v>
      </c>
    </row>
    <row r="24" spans="2:8" hidden="1" x14ac:dyDescent="0.2">
      <c r="B24" s="27">
        <v>45296</v>
      </c>
      <c r="C24" s="28" t="s">
        <v>75</v>
      </c>
      <c r="D24" s="29" t="s">
        <v>65</v>
      </c>
      <c r="E24" s="30">
        <v>-0.56000000000000005</v>
      </c>
      <c r="F24" s="29">
        <f>+IF(E24&gt;0,E24,0)</f>
        <v>0</v>
      </c>
      <c r="G24" s="29">
        <f>-IF(E24&lt;0,E24,0)</f>
        <v>0.56000000000000005</v>
      </c>
      <c r="H24" s="29">
        <f>+H23+F24-G24</f>
        <v>3299.59</v>
      </c>
    </row>
    <row r="25" spans="2:8" hidden="1" x14ac:dyDescent="0.2">
      <c r="B25" s="27">
        <v>45296</v>
      </c>
      <c r="C25" s="28" t="s">
        <v>83</v>
      </c>
      <c r="D25" s="29" t="s">
        <v>65</v>
      </c>
      <c r="E25" s="30">
        <v>-0.15</v>
      </c>
      <c r="F25" s="29">
        <f>+IF(E25&gt;0,E25,0)</f>
        <v>0</v>
      </c>
      <c r="G25" s="29">
        <f>-IF(E25&lt;0,E25,0)</f>
        <v>0.15</v>
      </c>
      <c r="H25" s="29">
        <f>+H24+F25-G25</f>
        <v>3299.44</v>
      </c>
    </row>
    <row r="26" spans="2:8" hidden="1" x14ac:dyDescent="0.2">
      <c r="B26" s="27">
        <v>45296</v>
      </c>
      <c r="C26" s="28" t="s">
        <v>79</v>
      </c>
      <c r="D26" s="29" t="s">
        <v>65</v>
      </c>
      <c r="E26" s="30">
        <v>-7.0000000000000007E-2</v>
      </c>
      <c r="F26" s="29">
        <f>+IF(E26&gt;0,E26,0)</f>
        <v>0</v>
      </c>
      <c r="G26" s="29">
        <f>-IF(E26&lt;0,E26,0)</f>
        <v>7.0000000000000007E-2</v>
      </c>
      <c r="H26" s="29">
        <f>+H25+F26-G26</f>
        <v>3299.37</v>
      </c>
    </row>
    <row r="27" spans="2:8" hidden="1" x14ac:dyDescent="0.2">
      <c r="B27" s="27">
        <v>45297</v>
      </c>
      <c r="C27" s="28" t="s">
        <v>64</v>
      </c>
      <c r="D27" s="29" t="s">
        <v>65</v>
      </c>
      <c r="E27" s="30">
        <v>-20</v>
      </c>
      <c r="F27" s="29">
        <f>+IF(E27&gt;0,E27,0)</f>
        <v>0</v>
      </c>
      <c r="G27" s="29">
        <f>-IF(E27&lt;0,E27,0)</f>
        <v>20</v>
      </c>
      <c r="H27" s="29">
        <f>+H26+F27-G27</f>
        <v>3279.37</v>
      </c>
    </row>
    <row r="28" spans="2:8" hidden="1" x14ac:dyDescent="0.2">
      <c r="B28" s="27">
        <v>45297</v>
      </c>
      <c r="C28" s="28" t="s">
        <v>69</v>
      </c>
      <c r="D28" s="29" t="s">
        <v>65</v>
      </c>
      <c r="E28" s="30">
        <v>-4.2</v>
      </c>
      <c r="F28" s="29">
        <f>+IF(E28&gt;0,E28,0)</f>
        <v>0</v>
      </c>
      <c r="G28" s="29">
        <f>-IF(E28&lt;0,E28,0)</f>
        <v>4.2</v>
      </c>
      <c r="H28" s="29">
        <f>+H27+F28-G28</f>
        <v>3275.17</v>
      </c>
    </row>
    <row r="29" spans="2:8" hidden="1" x14ac:dyDescent="0.2">
      <c r="B29" s="27">
        <v>45297</v>
      </c>
      <c r="C29" s="28" t="s">
        <v>72</v>
      </c>
      <c r="D29" s="29" t="s">
        <v>65</v>
      </c>
      <c r="E29" s="30">
        <v>-0.91</v>
      </c>
      <c r="F29" s="29">
        <f>+IF(E29&gt;0,E29,0)</f>
        <v>0</v>
      </c>
      <c r="G29" s="29">
        <f>-IF(E29&lt;0,E29,0)</f>
        <v>0.91</v>
      </c>
      <c r="H29" s="29">
        <f>+H28+F29-G29</f>
        <v>3274.26</v>
      </c>
    </row>
    <row r="30" spans="2:8" hidden="1" x14ac:dyDescent="0.2">
      <c r="B30" s="27">
        <v>45297</v>
      </c>
      <c r="C30" s="28" t="s">
        <v>75</v>
      </c>
      <c r="D30" s="29" t="s">
        <v>65</v>
      </c>
      <c r="E30" s="30">
        <v>-0.76</v>
      </c>
      <c r="F30" s="29">
        <f>+IF(E30&gt;0,E30,0)</f>
        <v>0</v>
      </c>
      <c r="G30" s="29">
        <f>-IF(E30&lt;0,E30,0)</f>
        <v>0.76</v>
      </c>
      <c r="H30" s="29">
        <f>+H29+F30-G30</f>
        <v>3273.5</v>
      </c>
    </row>
    <row r="31" spans="2:8" hidden="1" x14ac:dyDescent="0.2">
      <c r="B31" s="27">
        <v>45297</v>
      </c>
      <c r="C31" s="28" t="s">
        <v>83</v>
      </c>
      <c r="D31" s="29" t="s">
        <v>65</v>
      </c>
      <c r="E31" s="30">
        <v>-0.15</v>
      </c>
      <c r="F31" s="29">
        <f>+IF(E31&gt;0,E31,0)</f>
        <v>0</v>
      </c>
      <c r="G31" s="29">
        <f>-IF(E31&lt;0,E31,0)</f>
        <v>0.15</v>
      </c>
      <c r="H31" s="29">
        <f>+H30+F31-G31</f>
        <v>3273.35</v>
      </c>
    </row>
    <row r="32" spans="2:8" hidden="1" x14ac:dyDescent="0.2">
      <c r="B32" s="27">
        <v>45297</v>
      </c>
      <c r="C32" s="28" t="s">
        <v>79</v>
      </c>
      <c r="D32" s="29" t="s">
        <v>65</v>
      </c>
      <c r="E32" s="30">
        <v>-0.09</v>
      </c>
      <c r="F32" s="29">
        <f>+IF(E32&gt;0,E32,0)</f>
        <v>0</v>
      </c>
      <c r="G32" s="29">
        <f>-IF(E32&lt;0,E32,0)</f>
        <v>0.09</v>
      </c>
      <c r="H32" s="29">
        <f>+H31+F32-G32</f>
        <v>3273.2599999999998</v>
      </c>
    </row>
    <row r="33" spans="2:8" hidden="1" x14ac:dyDescent="0.2">
      <c r="B33" s="27">
        <v>45300</v>
      </c>
      <c r="C33" s="28" t="s">
        <v>64</v>
      </c>
      <c r="D33" s="29" t="s">
        <v>65</v>
      </c>
      <c r="E33" s="30">
        <v>-30</v>
      </c>
      <c r="F33" s="29">
        <f>+IF(E33&gt;0,E33,0)</f>
        <v>0</v>
      </c>
      <c r="G33" s="29">
        <f>-IF(E33&lt;0,E33,0)</f>
        <v>30</v>
      </c>
      <c r="H33" s="29">
        <f>+H32+F33-G33</f>
        <v>3243.2599999999998</v>
      </c>
    </row>
    <row r="34" spans="2:8" hidden="1" x14ac:dyDescent="0.2">
      <c r="B34" s="27">
        <v>45300</v>
      </c>
      <c r="C34" s="28" t="s">
        <v>69</v>
      </c>
      <c r="D34" s="29" t="s">
        <v>65</v>
      </c>
      <c r="E34" s="30">
        <v>-6.3</v>
      </c>
      <c r="F34" s="29">
        <f>+IF(E34&gt;0,E34,0)</f>
        <v>0</v>
      </c>
      <c r="G34" s="29">
        <f>-IF(E34&lt;0,E34,0)</f>
        <v>6.3</v>
      </c>
      <c r="H34" s="29">
        <f>+H33+F34-G34</f>
        <v>3236.9599999999996</v>
      </c>
    </row>
    <row r="35" spans="2:8" hidden="1" x14ac:dyDescent="0.2">
      <c r="B35" s="27">
        <v>45300</v>
      </c>
      <c r="C35" s="28" t="s">
        <v>72</v>
      </c>
      <c r="D35" s="29" t="s">
        <v>65</v>
      </c>
      <c r="E35" s="30">
        <v>-4.38</v>
      </c>
      <c r="F35" s="29">
        <f>+IF(E35&gt;0,E35,0)</f>
        <v>0</v>
      </c>
      <c r="G35" s="29">
        <f>-IF(E35&lt;0,E35,0)</f>
        <v>4.38</v>
      </c>
      <c r="H35" s="29">
        <f>+H34+F35-G35</f>
        <v>3232.5799999999995</v>
      </c>
    </row>
    <row r="36" spans="2:8" hidden="1" x14ac:dyDescent="0.2">
      <c r="B36" s="27">
        <v>45300</v>
      </c>
      <c r="C36" s="28" t="s">
        <v>75</v>
      </c>
      <c r="D36" s="29" t="s">
        <v>65</v>
      </c>
      <c r="E36" s="30">
        <v>-3.65</v>
      </c>
      <c r="F36" s="29">
        <f>+IF(E36&gt;0,E36,0)</f>
        <v>0</v>
      </c>
      <c r="G36" s="29">
        <f>-IF(E36&lt;0,E36,0)</f>
        <v>3.65</v>
      </c>
      <c r="H36" s="29">
        <f>+H35+F36-G36</f>
        <v>3228.9299999999994</v>
      </c>
    </row>
    <row r="37" spans="2:8" hidden="1" x14ac:dyDescent="0.2">
      <c r="B37" s="27">
        <v>45300</v>
      </c>
      <c r="C37" s="28" t="s">
        <v>79</v>
      </c>
      <c r="D37" s="29" t="s">
        <v>65</v>
      </c>
      <c r="E37" s="30">
        <v>-0.44</v>
      </c>
      <c r="F37" s="29">
        <f>+IF(E37&gt;0,E37,0)</f>
        <v>0</v>
      </c>
      <c r="G37" s="29">
        <f>-IF(E37&lt;0,E37,0)</f>
        <v>0.44</v>
      </c>
      <c r="H37" s="29">
        <f>+H36+F37-G37</f>
        <v>3228.4899999999993</v>
      </c>
    </row>
    <row r="38" spans="2:8" hidden="1" x14ac:dyDescent="0.2">
      <c r="B38" s="27">
        <v>45300</v>
      </c>
      <c r="C38" s="28" t="s">
        <v>83</v>
      </c>
      <c r="D38" s="29" t="s">
        <v>65</v>
      </c>
      <c r="E38" s="30">
        <v>-0.24</v>
      </c>
      <c r="F38" s="29">
        <f>+IF(E38&gt;0,E38,0)</f>
        <v>0</v>
      </c>
      <c r="G38" s="29">
        <f>-IF(E38&lt;0,E38,0)</f>
        <v>0.24</v>
      </c>
      <c r="H38" s="29">
        <f>+H37+F38-G38</f>
        <v>3228.2499999999995</v>
      </c>
    </row>
    <row r="39" spans="2:8" hidden="1" x14ac:dyDescent="0.2">
      <c r="B39" s="27">
        <v>45301</v>
      </c>
      <c r="C39" s="28" t="s">
        <v>64</v>
      </c>
      <c r="D39" s="29" t="s">
        <v>65</v>
      </c>
      <c r="E39" s="30">
        <v>-10</v>
      </c>
      <c r="F39" s="29">
        <f>+IF(E39&gt;0,E39,0)</f>
        <v>0</v>
      </c>
      <c r="G39" s="29">
        <f>-IF(E39&lt;0,E39,0)</f>
        <v>10</v>
      </c>
      <c r="H39" s="29">
        <f>+H38+F39-G39</f>
        <v>3218.2499999999995</v>
      </c>
    </row>
    <row r="40" spans="2:8" hidden="1" x14ac:dyDescent="0.2">
      <c r="B40" s="27">
        <v>45301</v>
      </c>
      <c r="C40" s="28" t="s">
        <v>69</v>
      </c>
      <c r="D40" s="29" t="s">
        <v>65</v>
      </c>
      <c r="E40" s="30">
        <v>-2.1</v>
      </c>
      <c r="F40" s="29">
        <f>+IF(E40&gt;0,E40,0)</f>
        <v>0</v>
      </c>
      <c r="G40" s="29">
        <f>-IF(E40&lt;0,E40,0)</f>
        <v>2.1</v>
      </c>
      <c r="H40" s="29">
        <f>+H39+F40-G40</f>
        <v>3216.1499999999996</v>
      </c>
    </row>
    <row r="41" spans="2:8" hidden="1" x14ac:dyDescent="0.2">
      <c r="B41" s="27">
        <v>45301</v>
      </c>
      <c r="C41" s="28" t="s">
        <v>72</v>
      </c>
      <c r="D41" s="29" t="s">
        <v>65</v>
      </c>
      <c r="E41" s="30">
        <v>-0.36</v>
      </c>
      <c r="F41" s="29">
        <f>+IF(E41&gt;0,E41,0)</f>
        <v>0</v>
      </c>
      <c r="G41" s="29">
        <f>-IF(E41&lt;0,E41,0)</f>
        <v>0.36</v>
      </c>
      <c r="H41" s="29">
        <f>+H40+F41-G41</f>
        <v>3215.7899999999995</v>
      </c>
    </row>
    <row r="42" spans="2:8" hidden="1" x14ac:dyDescent="0.2">
      <c r="B42" s="27">
        <v>45301</v>
      </c>
      <c r="C42" s="28" t="s">
        <v>75</v>
      </c>
      <c r="D42" s="29" t="s">
        <v>65</v>
      </c>
      <c r="E42" s="30">
        <v>-0.3</v>
      </c>
      <c r="F42" s="29">
        <f>+IF(E42&gt;0,E42,0)</f>
        <v>0</v>
      </c>
      <c r="G42" s="29">
        <f>-IF(E42&lt;0,E42,0)</f>
        <v>0.3</v>
      </c>
      <c r="H42" s="29">
        <f>+H41+F42-G42</f>
        <v>3215.4899999999993</v>
      </c>
    </row>
    <row r="43" spans="2:8" hidden="1" x14ac:dyDescent="0.2">
      <c r="B43" s="27">
        <v>45301</v>
      </c>
      <c r="C43" s="28" t="s">
        <v>83</v>
      </c>
      <c r="D43" s="29" t="s">
        <v>65</v>
      </c>
      <c r="E43" s="30">
        <v>-7.0000000000000007E-2</v>
      </c>
      <c r="F43" s="29">
        <f>+IF(E43&gt;0,E43,0)</f>
        <v>0</v>
      </c>
      <c r="G43" s="29">
        <f>-IF(E43&lt;0,E43,0)</f>
        <v>7.0000000000000007E-2</v>
      </c>
      <c r="H43" s="29">
        <f>+H42+F43-G43</f>
        <v>3215.4199999999992</v>
      </c>
    </row>
    <row r="44" spans="2:8" hidden="1" x14ac:dyDescent="0.2">
      <c r="B44" s="27">
        <v>45301</v>
      </c>
      <c r="C44" s="28" t="s">
        <v>79</v>
      </c>
      <c r="D44" s="29" t="s">
        <v>65</v>
      </c>
      <c r="E44" s="30">
        <v>-0.04</v>
      </c>
      <c r="F44" s="29">
        <f>+IF(E44&gt;0,E44,0)</f>
        <v>0</v>
      </c>
      <c r="G44" s="29">
        <f>-IF(E44&lt;0,E44,0)</f>
        <v>0.04</v>
      </c>
      <c r="H44" s="29">
        <f>+H43+F44-G44</f>
        <v>3215.3799999999992</v>
      </c>
    </row>
    <row r="45" spans="2:8" hidden="1" x14ac:dyDescent="0.2">
      <c r="B45" s="27">
        <v>45304</v>
      </c>
      <c r="C45" s="28" t="s">
        <v>64</v>
      </c>
      <c r="D45" s="29" t="s">
        <v>65</v>
      </c>
      <c r="E45" s="30">
        <v>-10</v>
      </c>
      <c r="F45" s="29">
        <f>+IF(E45&gt;0,E45,0)</f>
        <v>0</v>
      </c>
      <c r="G45" s="29">
        <f>-IF(E45&lt;0,E45,0)</f>
        <v>10</v>
      </c>
      <c r="H45" s="29">
        <f>+H44+F45-G45</f>
        <v>3205.3799999999992</v>
      </c>
    </row>
    <row r="46" spans="2:8" hidden="1" x14ac:dyDescent="0.2">
      <c r="B46" s="27">
        <v>45304</v>
      </c>
      <c r="C46" s="28" t="s">
        <v>69</v>
      </c>
      <c r="D46" s="29" t="s">
        <v>65</v>
      </c>
      <c r="E46" s="30">
        <v>-2.1</v>
      </c>
      <c r="F46" s="29">
        <f>+IF(E46&gt;0,E46,0)</f>
        <v>0</v>
      </c>
      <c r="G46" s="29">
        <f>-IF(E46&lt;0,E46,0)</f>
        <v>2.1</v>
      </c>
      <c r="H46" s="29">
        <f>+H45+F46-G46</f>
        <v>3203.2799999999993</v>
      </c>
    </row>
    <row r="47" spans="2:8" hidden="1" x14ac:dyDescent="0.2">
      <c r="B47" s="27">
        <v>45304</v>
      </c>
      <c r="C47" s="28" t="s">
        <v>72</v>
      </c>
      <c r="D47" s="29" t="s">
        <v>65</v>
      </c>
      <c r="E47" s="30">
        <v>-0.74</v>
      </c>
      <c r="F47" s="29">
        <f>+IF(E47&gt;0,E47,0)</f>
        <v>0</v>
      </c>
      <c r="G47" s="29">
        <f>-IF(E47&lt;0,E47,0)</f>
        <v>0.74</v>
      </c>
      <c r="H47" s="29">
        <f>+H46+F47-G47</f>
        <v>3202.5399999999995</v>
      </c>
    </row>
    <row r="48" spans="2:8" hidden="1" x14ac:dyDescent="0.2">
      <c r="B48" s="27">
        <v>45304</v>
      </c>
      <c r="C48" s="28" t="s">
        <v>75</v>
      </c>
      <c r="D48" s="29" t="s">
        <v>65</v>
      </c>
      <c r="E48" s="30">
        <v>-0.62</v>
      </c>
      <c r="F48" s="29">
        <f>+IF(E48&gt;0,E48,0)</f>
        <v>0</v>
      </c>
      <c r="G48" s="29">
        <f>-IF(E48&lt;0,E48,0)</f>
        <v>0.62</v>
      </c>
      <c r="H48" s="29">
        <f>+H47+F48-G48</f>
        <v>3201.9199999999996</v>
      </c>
    </row>
    <row r="49" spans="2:8" hidden="1" x14ac:dyDescent="0.2">
      <c r="B49" s="27">
        <v>45304</v>
      </c>
      <c r="C49" s="28" t="s">
        <v>79</v>
      </c>
      <c r="D49" s="29" t="s">
        <v>65</v>
      </c>
      <c r="E49" s="30">
        <v>-7.0000000000000007E-2</v>
      </c>
      <c r="F49" s="29">
        <f>+IF(E49&gt;0,E49,0)</f>
        <v>0</v>
      </c>
      <c r="G49" s="29">
        <f>-IF(E49&lt;0,E49,0)</f>
        <v>7.0000000000000007E-2</v>
      </c>
      <c r="H49" s="29">
        <f>+H48+F49-G49</f>
        <v>3201.8499999999995</v>
      </c>
    </row>
    <row r="50" spans="2:8" hidden="1" x14ac:dyDescent="0.2">
      <c r="B50" s="27">
        <v>45304</v>
      </c>
      <c r="C50" s="28" t="s">
        <v>83</v>
      </c>
      <c r="D50" s="29" t="s">
        <v>65</v>
      </c>
      <c r="E50" s="30">
        <v>-7.0000000000000007E-2</v>
      </c>
      <c r="F50" s="29">
        <f>+IF(E50&gt;0,E50,0)</f>
        <v>0</v>
      </c>
      <c r="G50" s="29">
        <f>-IF(E50&lt;0,E50,0)</f>
        <v>7.0000000000000007E-2</v>
      </c>
      <c r="H50" s="29">
        <f>+H49+F50-G50</f>
        <v>3201.7799999999993</v>
      </c>
    </row>
    <row r="51" spans="2:8" hidden="1" x14ac:dyDescent="0.2">
      <c r="B51" s="27">
        <v>45307</v>
      </c>
      <c r="C51" s="28" t="s">
        <v>72</v>
      </c>
      <c r="D51" s="29" t="s">
        <v>65</v>
      </c>
      <c r="E51" s="30">
        <v>-132.78</v>
      </c>
      <c r="F51" s="29">
        <f>+IF(E51&gt;0,E51,0)</f>
        <v>0</v>
      </c>
      <c r="G51" s="29">
        <f>-IF(E51&lt;0,E51,0)</f>
        <v>132.78</v>
      </c>
      <c r="H51" s="29">
        <f>+H50+F51-G51</f>
        <v>3068.9999999999991</v>
      </c>
    </row>
    <row r="52" spans="2:8" hidden="1" x14ac:dyDescent="0.2">
      <c r="B52" s="27">
        <v>45307</v>
      </c>
      <c r="C52" s="28" t="s">
        <v>75</v>
      </c>
      <c r="D52" s="29" t="s">
        <v>65</v>
      </c>
      <c r="E52" s="30">
        <v>-110.66</v>
      </c>
      <c r="F52" s="29">
        <f>+IF(E52&gt;0,E52,0)</f>
        <v>0</v>
      </c>
      <c r="G52" s="29">
        <f>-IF(E52&lt;0,E52,0)</f>
        <v>110.66</v>
      </c>
      <c r="H52" s="29">
        <f>+H51+F52-G52</f>
        <v>2958.3399999999992</v>
      </c>
    </row>
    <row r="53" spans="2:8" hidden="1" x14ac:dyDescent="0.2">
      <c r="B53" s="27">
        <v>45307</v>
      </c>
      <c r="C53" s="28" t="s">
        <v>64</v>
      </c>
      <c r="D53" s="29" t="s">
        <v>65</v>
      </c>
      <c r="E53" s="30">
        <v>-70.760000000000005</v>
      </c>
      <c r="F53" s="29">
        <f>+IF(E53&gt;0,E53,0)</f>
        <v>0</v>
      </c>
      <c r="G53" s="29">
        <f>-IF(E53&lt;0,E53,0)</f>
        <v>70.760000000000005</v>
      </c>
      <c r="H53" s="29">
        <f>+H52+F53-G53</f>
        <v>2887.579999999999</v>
      </c>
    </row>
    <row r="54" spans="2:8" hidden="1" x14ac:dyDescent="0.2">
      <c r="B54" s="27">
        <v>45307</v>
      </c>
      <c r="C54" s="28" t="s">
        <v>69</v>
      </c>
      <c r="D54" s="29" t="s">
        <v>65</v>
      </c>
      <c r="E54" s="30">
        <v>-14.86</v>
      </c>
      <c r="F54" s="29">
        <f>+IF(E54&gt;0,E54,0)</f>
        <v>0</v>
      </c>
      <c r="G54" s="29">
        <f>-IF(E54&lt;0,E54,0)</f>
        <v>14.86</v>
      </c>
      <c r="H54" s="29">
        <f>+H53+F54-G54</f>
        <v>2872.7199999999989</v>
      </c>
    </row>
    <row r="55" spans="2:8" hidden="1" x14ac:dyDescent="0.2">
      <c r="B55" s="27">
        <v>45307</v>
      </c>
      <c r="C55" s="28" t="s">
        <v>79</v>
      </c>
      <c r="D55" s="29" t="s">
        <v>65</v>
      </c>
      <c r="E55" s="30">
        <v>-13.28</v>
      </c>
      <c r="F55" s="29">
        <f>+IF(E55&gt;0,E55,0)</f>
        <v>0</v>
      </c>
      <c r="G55" s="29">
        <f>-IF(E55&lt;0,E55,0)</f>
        <v>13.28</v>
      </c>
      <c r="H55" s="29">
        <f>+H54+F55-G55</f>
        <v>2859.4399999999987</v>
      </c>
    </row>
    <row r="56" spans="2:8" hidden="1" x14ac:dyDescent="0.2">
      <c r="B56" s="27">
        <v>45307</v>
      </c>
      <c r="C56" s="28" t="s">
        <v>83</v>
      </c>
      <c r="D56" s="29" t="s">
        <v>65</v>
      </c>
      <c r="E56" s="30">
        <v>-1.25</v>
      </c>
      <c r="F56" s="29">
        <f>+IF(E56&gt;0,E56,0)</f>
        <v>0</v>
      </c>
      <c r="G56" s="29">
        <f>-IF(E56&lt;0,E56,0)</f>
        <v>1.25</v>
      </c>
      <c r="H56" s="29">
        <f>+H55+F56-G56</f>
        <v>2858.1899999999987</v>
      </c>
    </row>
    <row r="57" spans="2:8" hidden="1" x14ac:dyDescent="0.2">
      <c r="B57" s="27">
        <v>45309</v>
      </c>
      <c r="C57" s="28" t="s">
        <v>106</v>
      </c>
      <c r="D57" s="29" t="s">
        <v>107</v>
      </c>
      <c r="E57" s="30">
        <v>-20000</v>
      </c>
      <c r="F57" s="29">
        <f>+IF(E57&gt;0,E57,0)</f>
        <v>0</v>
      </c>
      <c r="G57" s="29">
        <f>-IF(E57&lt;0,E57,0)</f>
        <v>20000</v>
      </c>
      <c r="H57" s="29">
        <f>+H56+F57-G57</f>
        <v>-17141.810000000001</v>
      </c>
    </row>
    <row r="58" spans="2:8" hidden="1" x14ac:dyDescent="0.2">
      <c r="B58" s="27">
        <v>45309</v>
      </c>
      <c r="C58" s="28" t="s">
        <v>64</v>
      </c>
      <c r="D58" s="29" t="s">
        <v>65</v>
      </c>
      <c r="E58" s="30">
        <v>-20</v>
      </c>
      <c r="F58" s="29">
        <f>+IF(E58&gt;0,E58,0)</f>
        <v>0</v>
      </c>
      <c r="G58" s="29">
        <f>-IF(E58&lt;0,E58,0)</f>
        <v>20</v>
      </c>
      <c r="H58" s="29">
        <f>+H57+F58-G58</f>
        <v>-17161.810000000001</v>
      </c>
    </row>
    <row r="59" spans="2:8" hidden="1" x14ac:dyDescent="0.2">
      <c r="B59" s="27">
        <v>45309</v>
      </c>
      <c r="C59" s="28" t="s">
        <v>110</v>
      </c>
      <c r="D59" s="29" t="s">
        <v>111</v>
      </c>
      <c r="E59" s="30">
        <v>-5.5</v>
      </c>
      <c r="F59" s="29">
        <f>+IF(E59&gt;0,E59,0)</f>
        <v>0</v>
      </c>
      <c r="G59" s="29">
        <f>-IF(E59&lt;0,E59,0)</f>
        <v>5.5</v>
      </c>
      <c r="H59" s="29">
        <f>+H58+F59-G59</f>
        <v>-17167.310000000001</v>
      </c>
    </row>
    <row r="60" spans="2:8" hidden="1" x14ac:dyDescent="0.2">
      <c r="B60" s="27">
        <v>45309</v>
      </c>
      <c r="C60" s="28" t="s">
        <v>69</v>
      </c>
      <c r="D60" s="29" t="s">
        <v>65</v>
      </c>
      <c r="E60" s="30">
        <v>-4.2</v>
      </c>
      <c r="F60" s="29">
        <f>+IF(E60&gt;0,E60,0)</f>
        <v>0</v>
      </c>
      <c r="G60" s="29">
        <f>-IF(E60&lt;0,E60,0)</f>
        <v>4.2</v>
      </c>
      <c r="H60" s="29">
        <f>+H59+F60-G60</f>
        <v>-17171.510000000002</v>
      </c>
    </row>
    <row r="61" spans="2:8" hidden="1" x14ac:dyDescent="0.2">
      <c r="B61" s="27">
        <v>45309</v>
      </c>
      <c r="C61" s="28" t="s">
        <v>114</v>
      </c>
      <c r="D61" s="29" t="s">
        <v>111</v>
      </c>
      <c r="E61" s="30">
        <v>-1.1599999999999999</v>
      </c>
      <c r="F61" s="29">
        <f>+IF(E61&gt;0,E61,0)</f>
        <v>0</v>
      </c>
      <c r="G61" s="29">
        <f>-IF(E61&lt;0,E61,0)</f>
        <v>1.1599999999999999</v>
      </c>
      <c r="H61" s="29">
        <f>+H60+F61-G61</f>
        <v>-17172.670000000002</v>
      </c>
    </row>
    <row r="62" spans="2:8" hidden="1" x14ac:dyDescent="0.2">
      <c r="B62" s="27">
        <v>45309</v>
      </c>
      <c r="C62" s="28" t="s">
        <v>72</v>
      </c>
      <c r="D62" s="29" t="s">
        <v>65</v>
      </c>
      <c r="E62" s="30">
        <v>-0.67</v>
      </c>
      <c r="F62" s="29">
        <f>+IF(E62&gt;0,E62,0)</f>
        <v>0</v>
      </c>
      <c r="G62" s="29">
        <f>-IF(E62&lt;0,E62,0)</f>
        <v>0.67</v>
      </c>
      <c r="H62" s="29">
        <f>+H61+F62-G62</f>
        <v>-17173.34</v>
      </c>
    </row>
    <row r="63" spans="2:8" hidden="1" x14ac:dyDescent="0.2">
      <c r="B63" s="27">
        <v>45309</v>
      </c>
      <c r="C63" s="28" t="s">
        <v>75</v>
      </c>
      <c r="D63" s="29" t="s">
        <v>65</v>
      </c>
      <c r="E63" s="30">
        <v>-0.56000000000000005</v>
      </c>
      <c r="F63" s="29">
        <f>+IF(E63&gt;0,E63,0)</f>
        <v>0</v>
      </c>
      <c r="G63" s="29">
        <f>-IF(E63&lt;0,E63,0)</f>
        <v>0.56000000000000005</v>
      </c>
      <c r="H63" s="29">
        <f>+H62+F63-G63</f>
        <v>-17173.900000000001</v>
      </c>
    </row>
    <row r="64" spans="2:8" hidden="1" x14ac:dyDescent="0.2">
      <c r="B64" s="27">
        <v>45309</v>
      </c>
      <c r="C64" s="28" t="s">
        <v>83</v>
      </c>
      <c r="D64" s="29" t="s">
        <v>65</v>
      </c>
      <c r="E64" s="30">
        <v>-0.19</v>
      </c>
      <c r="F64" s="29">
        <f>+IF(E64&gt;0,E64,0)</f>
        <v>0</v>
      </c>
      <c r="G64" s="29">
        <f>-IF(E64&lt;0,E64,0)</f>
        <v>0.19</v>
      </c>
      <c r="H64" s="29">
        <f>+H63+F64-G64</f>
        <v>-17174.09</v>
      </c>
    </row>
    <row r="65" spans="2:8" hidden="1" x14ac:dyDescent="0.2">
      <c r="B65" s="27">
        <v>45309</v>
      </c>
      <c r="C65" s="28" t="s">
        <v>79</v>
      </c>
      <c r="D65" s="29" t="s">
        <v>65</v>
      </c>
      <c r="E65" s="30">
        <v>-7.0000000000000007E-2</v>
      </c>
      <c r="F65" s="29">
        <f>+IF(E65&gt;0,E65,0)</f>
        <v>0</v>
      </c>
      <c r="G65" s="29">
        <f>-IF(E65&lt;0,E65,0)</f>
        <v>7.0000000000000007E-2</v>
      </c>
      <c r="H65" s="29">
        <f>+H64+F65-G65</f>
        <v>-17174.16</v>
      </c>
    </row>
    <row r="66" spans="2:8" hidden="1" x14ac:dyDescent="0.2">
      <c r="B66" s="27">
        <v>45310</v>
      </c>
      <c r="C66" s="28" t="s">
        <v>64</v>
      </c>
      <c r="D66" s="29" t="s">
        <v>65</v>
      </c>
      <c r="E66" s="30">
        <v>-10</v>
      </c>
      <c r="F66" s="29">
        <f>+IF(E66&gt;0,E66,0)</f>
        <v>0</v>
      </c>
      <c r="G66" s="29">
        <f>-IF(E66&lt;0,E66,0)</f>
        <v>10</v>
      </c>
      <c r="H66" s="29">
        <f>+H65+F66-G66</f>
        <v>-17184.16</v>
      </c>
    </row>
    <row r="67" spans="2:8" hidden="1" x14ac:dyDescent="0.2">
      <c r="B67" s="27">
        <v>45310</v>
      </c>
      <c r="C67" s="28" t="s">
        <v>69</v>
      </c>
      <c r="D67" s="29" t="s">
        <v>65</v>
      </c>
      <c r="E67" s="30">
        <v>-2.1</v>
      </c>
      <c r="F67" s="29">
        <f>+IF(E67&gt;0,E67,0)</f>
        <v>0</v>
      </c>
      <c r="G67" s="29">
        <f>-IF(E67&lt;0,E67,0)</f>
        <v>2.1</v>
      </c>
      <c r="H67" s="29">
        <f>+H66+F67-G67</f>
        <v>-17186.259999999998</v>
      </c>
    </row>
    <row r="68" spans="2:8" hidden="1" x14ac:dyDescent="0.2">
      <c r="B68" s="27">
        <v>45310</v>
      </c>
      <c r="C68" s="28" t="s">
        <v>72</v>
      </c>
      <c r="D68" s="29" t="s">
        <v>65</v>
      </c>
      <c r="E68" s="30">
        <v>-0.66</v>
      </c>
      <c r="F68" s="29">
        <f>+IF(E68&gt;0,E68,0)</f>
        <v>0</v>
      </c>
      <c r="G68" s="29">
        <f>-IF(E68&lt;0,E68,0)</f>
        <v>0.66</v>
      </c>
      <c r="H68" s="29">
        <f>+H67+F68-G68</f>
        <v>-17186.919999999998</v>
      </c>
    </row>
    <row r="69" spans="2:8" hidden="1" x14ac:dyDescent="0.2">
      <c r="B69" s="27">
        <v>45310</v>
      </c>
      <c r="C69" s="28" t="s">
        <v>75</v>
      </c>
      <c r="D69" s="29" t="s">
        <v>65</v>
      </c>
      <c r="E69" s="30">
        <v>-0.55000000000000004</v>
      </c>
      <c r="F69" s="29">
        <f>+IF(E69&gt;0,E69,0)</f>
        <v>0</v>
      </c>
      <c r="G69" s="29">
        <f>-IF(E69&lt;0,E69,0)</f>
        <v>0.55000000000000004</v>
      </c>
      <c r="H69" s="29">
        <f>+H68+F69-G69</f>
        <v>-17187.469999999998</v>
      </c>
    </row>
    <row r="70" spans="2:8" hidden="1" x14ac:dyDescent="0.2">
      <c r="B70" s="27">
        <v>45310</v>
      </c>
      <c r="C70" s="28" t="s">
        <v>79</v>
      </c>
      <c r="D70" s="29" t="s">
        <v>65</v>
      </c>
      <c r="E70" s="30">
        <v>-7.0000000000000007E-2</v>
      </c>
      <c r="F70" s="29">
        <f>+IF(E70&gt;0,E70,0)</f>
        <v>0</v>
      </c>
      <c r="G70" s="29">
        <f>-IF(E70&lt;0,E70,0)</f>
        <v>7.0000000000000007E-2</v>
      </c>
      <c r="H70" s="29">
        <f>+H69+F70-G70</f>
        <v>-17187.539999999997</v>
      </c>
    </row>
    <row r="71" spans="2:8" hidden="1" x14ac:dyDescent="0.2">
      <c r="B71" s="27">
        <v>45310</v>
      </c>
      <c r="C71" s="28" t="s">
        <v>83</v>
      </c>
      <c r="D71" s="29" t="s">
        <v>65</v>
      </c>
      <c r="E71" s="30">
        <v>-7.0000000000000007E-2</v>
      </c>
      <c r="F71" s="29">
        <f>+IF(E71&gt;0,E71,0)</f>
        <v>0</v>
      </c>
      <c r="G71" s="29">
        <f>-IF(E71&lt;0,E71,0)</f>
        <v>7.0000000000000007E-2</v>
      </c>
      <c r="H71" s="29">
        <f>+H70+F71-G71</f>
        <v>-17187.609999999997</v>
      </c>
    </row>
    <row r="72" spans="2:8" hidden="1" x14ac:dyDescent="0.2">
      <c r="B72" s="27">
        <v>45311</v>
      </c>
      <c r="C72" s="28" t="s">
        <v>64</v>
      </c>
      <c r="D72" s="29" t="s">
        <v>65</v>
      </c>
      <c r="E72" s="30">
        <v>-20</v>
      </c>
      <c r="F72" s="29">
        <f>+IF(E72&gt;0,E72,0)</f>
        <v>0</v>
      </c>
      <c r="G72" s="29">
        <f>-IF(E72&lt;0,E72,0)</f>
        <v>20</v>
      </c>
      <c r="H72" s="29">
        <f>+H71+F72-G72</f>
        <v>-17207.609999999997</v>
      </c>
    </row>
    <row r="73" spans="2:8" hidden="1" x14ac:dyDescent="0.2">
      <c r="B73" s="27">
        <v>45311</v>
      </c>
      <c r="C73" s="28" t="s">
        <v>69</v>
      </c>
      <c r="D73" s="29" t="s">
        <v>65</v>
      </c>
      <c r="E73" s="30">
        <v>-4.2</v>
      </c>
      <c r="F73" s="29">
        <f>+IF(E73&gt;0,E73,0)</f>
        <v>0</v>
      </c>
      <c r="G73" s="29">
        <f>-IF(E73&lt;0,E73,0)</f>
        <v>4.2</v>
      </c>
      <c r="H73" s="29">
        <f>+H72+F73-G73</f>
        <v>-17211.809999999998</v>
      </c>
    </row>
    <row r="74" spans="2:8" hidden="1" x14ac:dyDescent="0.2">
      <c r="B74" s="27">
        <v>45311</v>
      </c>
      <c r="C74" s="28" t="s">
        <v>72</v>
      </c>
      <c r="D74" s="29" t="s">
        <v>65</v>
      </c>
      <c r="E74" s="30">
        <v>-0.67</v>
      </c>
      <c r="F74" s="29">
        <f>+IF(E74&gt;0,E74,0)</f>
        <v>0</v>
      </c>
      <c r="G74" s="29">
        <f>-IF(E74&lt;0,E74,0)</f>
        <v>0.67</v>
      </c>
      <c r="H74" s="29">
        <f>+H73+F74-G74</f>
        <v>-17212.479999999996</v>
      </c>
    </row>
    <row r="75" spans="2:8" hidden="1" x14ac:dyDescent="0.2">
      <c r="B75" s="27">
        <v>45311</v>
      </c>
      <c r="C75" s="28" t="s">
        <v>75</v>
      </c>
      <c r="D75" s="29" t="s">
        <v>65</v>
      </c>
      <c r="E75" s="30">
        <v>-0.56000000000000005</v>
      </c>
      <c r="F75" s="29">
        <f>+IF(E75&gt;0,E75,0)</f>
        <v>0</v>
      </c>
      <c r="G75" s="29">
        <f>-IF(E75&lt;0,E75,0)</f>
        <v>0.56000000000000005</v>
      </c>
      <c r="H75" s="29">
        <f>+H74+F75-G75</f>
        <v>-17213.039999999997</v>
      </c>
    </row>
    <row r="76" spans="2:8" hidden="1" x14ac:dyDescent="0.2">
      <c r="B76" s="27">
        <v>45311</v>
      </c>
      <c r="C76" s="28" t="s">
        <v>83</v>
      </c>
      <c r="D76" s="29" t="s">
        <v>65</v>
      </c>
      <c r="E76" s="30">
        <v>-0.15</v>
      </c>
      <c r="F76" s="29">
        <f>+IF(E76&gt;0,E76,0)</f>
        <v>0</v>
      </c>
      <c r="G76" s="29">
        <f>-IF(E76&lt;0,E76,0)</f>
        <v>0.15</v>
      </c>
      <c r="H76" s="29">
        <f>+H75+F76-G76</f>
        <v>-17213.189999999999</v>
      </c>
    </row>
    <row r="77" spans="2:8" hidden="1" x14ac:dyDescent="0.2">
      <c r="B77" s="27">
        <v>45311</v>
      </c>
      <c r="C77" s="28" t="s">
        <v>79</v>
      </c>
      <c r="D77" s="29" t="s">
        <v>65</v>
      </c>
      <c r="E77" s="30">
        <v>-0.06</v>
      </c>
      <c r="F77" s="29">
        <f>+IF(E77&gt;0,E77,0)</f>
        <v>0</v>
      </c>
      <c r="G77" s="29">
        <f>-IF(E77&lt;0,E77,0)</f>
        <v>0.06</v>
      </c>
      <c r="H77" s="29">
        <f>+H76+F77-G77</f>
        <v>-17213.25</v>
      </c>
    </row>
    <row r="78" spans="2:8" hidden="1" x14ac:dyDescent="0.2">
      <c r="B78" s="27">
        <v>45314</v>
      </c>
      <c r="C78" s="28" t="s">
        <v>64</v>
      </c>
      <c r="D78" s="29" t="s">
        <v>65</v>
      </c>
      <c r="E78" s="30">
        <v>-30</v>
      </c>
      <c r="F78" s="29">
        <f>+IF(E78&gt;0,E78,0)</f>
        <v>0</v>
      </c>
      <c r="G78" s="29">
        <f>-IF(E78&lt;0,E78,0)</f>
        <v>30</v>
      </c>
      <c r="H78" s="29">
        <f>+H77+F78-G78</f>
        <v>-17243.25</v>
      </c>
    </row>
    <row r="79" spans="2:8" hidden="1" x14ac:dyDescent="0.2">
      <c r="B79" s="27">
        <v>45314</v>
      </c>
      <c r="C79" s="28" t="s">
        <v>69</v>
      </c>
      <c r="D79" s="29" t="s">
        <v>65</v>
      </c>
      <c r="E79" s="30">
        <v>-6.3</v>
      </c>
      <c r="F79" s="29">
        <f>+IF(E79&gt;0,E79,0)</f>
        <v>0</v>
      </c>
      <c r="G79" s="29">
        <f>-IF(E79&lt;0,E79,0)</f>
        <v>6.3</v>
      </c>
      <c r="H79" s="29">
        <f>+H78+F79-G79</f>
        <v>-17249.55</v>
      </c>
    </row>
    <row r="80" spans="2:8" hidden="1" x14ac:dyDescent="0.2">
      <c r="B80" s="27">
        <v>45314</v>
      </c>
      <c r="C80" s="28" t="s">
        <v>72</v>
      </c>
      <c r="D80" s="29" t="s">
        <v>65</v>
      </c>
      <c r="E80" s="30">
        <v>-4.12</v>
      </c>
      <c r="F80" s="29">
        <f>+IF(E80&gt;0,E80,0)</f>
        <v>0</v>
      </c>
      <c r="G80" s="29">
        <f>-IF(E80&lt;0,E80,0)</f>
        <v>4.12</v>
      </c>
      <c r="H80" s="29">
        <f>+H79+F80-G80</f>
        <v>-17253.669999999998</v>
      </c>
    </row>
    <row r="81" spans="2:8" hidden="1" x14ac:dyDescent="0.2">
      <c r="B81" s="27">
        <v>45314</v>
      </c>
      <c r="C81" s="28" t="s">
        <v>75</v>
      </c>
      <c r="D81" s="29" t="s">
        <v>65</v>
      </c>
      <c r="E81" s="30">
        <v>-3.44</v>
      </c>
      <c r="F81" s="29">
        <f>+IF(E81&gt;0,E81,0)</f>
        <v>0</v>
      </c>
      <c r="G81" s="29">
        <f>-IF(E81&lt;0,E81,0)</f>
        <v>3.44</v>
      </c>
      <c r="H81" s="29">
        <f>+H80+F81-G81</f>
        <v>-17257.109999999997</v>
      </c>
    </row>
    <row r="82" spans="2:8" hidden="1" x14ac:dyDescent="0.2">
      <c r="B82" s="27">
        <v>45314</v>
      </c>
      <c r="C82" s="28" t="s">
        <v>79</v>
      </c>
      <c r="D82" s="29" t="s">
        <v>65</v>
      </c>
      <c r="E82" s="30">
        <v>-0.41</v>
      </c>
      <c r="F82" s="29">
        <f>+IF(E82&gt;0,E82,0)</f>
        <v>0</v>
      </c>
      <c r="G82" s="29">
        <f>-IF(E82&lt;0,E82,0)</f>
        <v>0.41</v>
      </c>
      <c r="H82" s="29">
        <f>+H81+F82-G82</f>
        <v>-17257.519999999997</v>
      </c>
    </row>
    <row r="83" spans="2:8" hidden="1" x14ac:dyDescent="0.2">
      <c r="B83" s="27">
        <v>45314</v>
      </c>
      <c r="C83" s="28" t="s">
        <v>83</v>
      </c>
      <c r="D83" s="29" t="s">
        <v>65</v>
      </c>
      <c r="E83" s="30">
        <v>-0.24</v>
      </c>
      <c r="F83" s="29">
        <f>+IF(E83&gt;0,E83,0)</f>
        <v>0</v>
      </c>
      <c r="G83" s="29">
        <f>-IF(E83&lt;0,E83,0)</f>
        <v>0.24</v>
      </c>
      <c r="H83" s="29">
        <f>+H82+F83-G83</f>
        <v>-17257.759999999998</v>
      </c>
    </row>
    <row r="84" spans="2:8" hidden="1" x14ac:dyDescent="0.2">
      <c r="B84" s="27">
        <v>45315</v>
      </c>
      <c r="C84" s="28" t="s">
        <v>64</v>
      </c>
      <c r="D84" s="29" t="s">
        <v>65</v>
      </c>
      <c r="E84" s="30">
        <v>-20</v>
      </c>
      <c r="F84" s="29">
        <f>+IF(E84&gt;0,E84,0)</f>
        <v>0</v>
      </c>
      <c r="G84" s="29">
        <f>-IF(E84&lt;0,E84,0)</f>
        <v>20</v>
      </c>
      <c r="H84" s="29">
        <f>+H83+F84-G84</f>
        <v>-17277.759999999998</v>
      </c>
    </row>
    <row r="85" spans="2:8" hidden="1" x14ac:dyDescent="0.2">
      <c r="B85" s="27">
        <v>45315</v>
      </c>
      <c r="C85" s="28" t="s">
        <v>69</v>
      </c>
      <c r="D85" s="29" t="s">
        <v>65</v>
      </c>
      <c r="E85" s="30">
        <v>-4.2</v>
      </c>
      <c r="F85" s="29">
        <f>+IF(E85&gt;0,E85,0)</f>
        <v>0</v>
      </c>
      <c r="G85" s="29">
        <f>-IF(E85&lt;0,E85,0)</f>
        <v>4.2</v>
      </c>
      <c r="H85" s="29">
        <f>+H84+F85-G85</f>
        <v>-17281.96</v>
      </c>
    </row>
    <row r="86" spans="2:8" hidden="1" x14ac:dyDescent="0.2">
      <c r="B86" s="27">
        <v>45315</v>
      </c>
      <c r="C86" s="28" t="s">
        <v>72</v>
      </c>
      <c r="D86" s="29" t="s">
        <v>65</v>
      </c>
      <c r="E86" s="30">
        <v>-0.75</v>
      </c>
      <c r="F86" s="29">
        <f>+IF(E86&gt;0,E86,0)</f>
        <v>0</v>
      </c>
      <c r="G86" s="29">
        <f>-IF(E86&lt;0,E86,0)</f>
        <v>0.75</v>
      </c>
      <c r="H86" s="29">
        <f>+H85+F86-G86</f>
        <v>-17282.71</v>
      </c>
    </row>
    <row r="87" spans="2:8" hidden="1" x14ac:dyDescent="0.2">
      <c r="B87" s="27">
        <v>45315</v>
      </c>
      <c r="C87" s="28" t="s">
        <v>75</v>
      </c>
      <c r="D87" s="29" t="s">
        <v>65</v>
      </c>
      <c r="E87" s="30">
        <v>-0.62</v>
      </c>
      <c r="F87" s="29">
        <f>+IF(E87&gt;0,E87,0)</f>
        <v>0</v>
      </c>
      <c r="G87" s="29">
        <f>-IF(E87&lt;0,E87,0)</f>
        <v>0.62</v>
      </c>
      <c r="H87" s="29">
        <f>+H86+F87-G87</f>
        <v>-17283.329999999998</v>
      </c>
    </row>
    <row r="88" spans="2:8" hidden="1" x14ac:dyDescent="0.2">
      <c r="B88" s="27">
        <v>45315</v>
      </c>
      <c r="C88" s="28" t="s">
        <v>83</v>
      </c>
      <c r="D88" s="29" t="s">
        <v>65</v>
      </c>
      <c r="E88" s="30">
        <v>-0.15</v>
      </c>
      <c r="F88" s="29">
        <f>+IF(E88&gt;0,E88,0)</f>
        <v>0</v>
      </c>
      <c r="G88" s="29">
        <f>-IF(E88&lt;0,E88,0)</f>
        <v>0.15</v>
      </c>
      <c r="H88" s="29">
        <f>+H87+F88-G88</f>
        <v>-17283.48</v>
      </c>
    </row>
    <row r="89" spans="2:8" hidden="1" x14ac:dyDescent="0.2">
      <c r="B89" s="27">
        <v>45315</v>
      </c>
      <c r="C89" s="28" t="s">
        <v>79</v>
      </c>
      <c r="D89" s="29" t="s">
        <v>65</v>
      </c>
      <c r="E89" s="30">
        <v>-7.0000000000000007E-2</v>
      </c>
      <c r="F89" s="29">
        <f>+IF(E89&gt;0,E89,0)</f>
        <v>0</v>
      </c>
      <c r="G89" s="29">
        <f>-IF(E89&lt;0,E89,0)</f>
        <v>7.0000000000000007E-2</v>
      </c>
      <c r="H89" s="29">
        <f>+H88+F89-G89</f>
        <v>-17283.55</v>
      </c>
    </row>
    <row r="90" spans="2:8" hidden="1" x14ac:dyDescent="0.2">
      <c r="B90" s="27">
        <v>45316</v>
      </c>
      <c r="C90" s="28" t="s">
        <v>64</v>
      </c>
      <c r="D90" s="29" t="s">
        <v>65</v>
      </c>
      <c r="E90" s="30">
        <v>-20</v>
      </c>
      <c r="F90" s="29">
        <f>+IF(E90&gt;0,E90,0)</f>
        <v>0</v>
      </c>
      <c r="G90" s="29">
        <f>-IF(E90&lt;0,E90,0)</f>
        <v>20</v>
      </c>
      <c r="H90" s="29">
        <f>+H89+F90-G90</f>
        <v>-17303.55</v>
      </c>
    </row>
    <row r="91" spans="2:8" hidden="1" x14ac:dyDescent="0.2">
      <c r="B91" s="27">
        <v>45316</v>
      </c>
      <c r="C91" s="28" t="s">
        <v>69</v>
      </c>
      <c r="D91" s="29" t="s">
        <v>65</v>
      </c>
      <c r="E91" s="30">
        <v>-4.2</v>
      </c>
      <c r="F91" s="29">
        <f>+IF(E91&gt;0,E91,0)</f>
        <v>0</v>
      </c>
      <c r="G91" s="29">
        <f>-IF(E91&lt;0,E91,0)</f>
        <v>4.2</v>
      </c>
      <c r="H91" s="29">
        <f>+H90+F91-G91</f>
        <v>-17307.75</v>
      </c>
    </row>
    <row r="92" spans="2:8" hidden="1" x14ac:dyDescent="0.2">
      <c r="B92" s="27">
        <v>45316</v>
      </c>
      <c r="C92" s="28" t="s">
        <v>72</v>
      </c>
      <c r="D92" s="29" t="s">
        <v>65</v>
      </c>
      <c r="E92" s="30">
        <v>-0.82</v>
      </c>
      <c r="F92" s="29">
        <f>+IF(E92&gt;0,E92,0)</f>
        <v>0</v>
      </c>
      <c r="G92" s="29">
        <f>-IF(E92&lt;0,E92,0)</f>
        <v>0.82</v>
      </c>
      <c r="H92" s="29">
        <f>+H91+F92-G92</f>
        <v>-17308.57</v>
      </c>
    </row>
    <row r="93" spans="2:8" hidden="1" x14ac:dyDescent="0.2">
      <c r="B93" s="27">
        <v>45316</v>
      </c>
      <c r="C93" s="28" t="s">
        <v>75</v>
      </c>
      <c r="D93" s="29" t="s">
        <v>65</v>
      </c>
      <c r="E93" s="30">
        <v>-0.68</v>
      </c>
      <c r="F93" s="29">
        <f>+IF(E93&gt;0,E93,0)</f>
        <v>0</v>
      </c>
      <c r="G93" s="29">
        <f>-IF(E93&lt;0,E93,0)</f>
        <v>0.68</v>
      </c>
      <c r="H93" s="29">
        <f>+H92+F93-G93</f>
        <v>-17309.25</v>
      </c>
    </row>
    <row r="94" spans="2:8" hidden="1" x14ac:dyDescent="0.2">
      <c r="B94" s="27">
        <v>45316</v>
      </c>
      <c r="C94" s="28" t="s">
        <v>83</v>
      </c>
      <c r="D94" s="29" t="s">
        <v>65</v>
      </c>
      <c r="E94" s="30">
        <v>-0.15</v>
      </c>
      <c r="F94" s="29">
        <f>+IF(E94&gt;0,E94,0)</f>
        <v>0</v>
      </c>
      <c r="G94" s="29">
        <f>-IF(E94&lt;0,E94,0)</f>
        <v>0.15</v>
      </c>
      <c r="H94" s="29">
        <f>+H93+F94-G94</f>
        <v>-17309.400000000001</v>
      </c>
    </row>
    <row r="95" spans="2:8" hidden="1" x14ac:dyDescent="0.2">
      <c r="B95" s="27">
        <v>45316</v>
      </c>
      <c r="C95" s="28" t="s">
        <v>79</v>
      </c>
      <c r="D95" s="29" t="s">
        <v>65</v>
      </c>
      <c r="E95" s="30">
        <v>-0.08</v>
      </c>
      <c r="F95" s="29">
        <f>+IF(E95&gt;0,E95,0)</f>
        <v>0</v>
      </c>
      <c r="G95" s="29">
        <f>-IF(E95&lt;0,E95,0)</f>
        <v>0.08</v>
      </c>
      <c r="H95" s="29">
        <f>+H94+F95-G95</f>
        <v>-17309.480000000003</v>
      </c>
    </row>
    <row r="96" spans="2:8" hidden="1" x14ac:dyDescent="0.2">
      <c r="B96" s="27">
        <v>45317</v>
      </c>
      <c r="C96" s="28" t="s">
        <v>64</v>
      </c>
      <c r="D96" s="29" t="s">
        <v>65</v>
      </c>
      <c r="E96" s="30">
        <v>-20</v>
      </c>
      <c r="F96" s="29">
        <f>+IF(E96&gt;0,E96,0)</f>
        <v>0</v>
      </c>
      <c r="G96" s="29">
        <f>-IF(E96&lt;0,E96,0)</f>
        <v>20</v>
      </c>
      <c r="H96" s="29">
        <f>+H95+F96-G96</f>
        <v>-17329.480000000003</v>
      </c>
    </row>
    <row r="97" spans="2:8" hidden="1" x14ac:dyDescent="0.2">
      <c r="B97" s="27">
        <v>45317</v>
      </c>
      <c r="C97" s="28" t="s">
        <v>69</v>
      </c>
      <c r="D97" s="29" t="s">
        <v>65</v>
      </c>
      <c r="E97" s="30">
        <v>-4.2</v>
      </c>
      <c r="F97" s="29">
        <f>+IF(E97&gt;0,E97,0)</f>
        <v>0</v>
      </c>
      <c r="G97" s="29">
        <f>-IF(E97&lt;0,E97,0)</f>
        <v>4.2</v>
      </c>
      <c r="H97" s="29">
        <f>+H96+F97-G97</f>
        <v>-17333.680000000004</v>
      </c>
    </row>
    <row r="98" spans="2:8" hidden="1" x14ac:dyDescent="0.2">
      <c r="B98" s="27">
        <v>45317</v>
      </c>
      <c r="C98" s="28" t="s">
        <v>72</v>
      </c>
      <c r="D98" s="29" t="s">
        <v>65</v>
      </c>
      <c r="E98" s="30">
        <v>-0.53</v>
      </c>
      <c r="F98" s="29">
        <f>+IF(E98&gt;0,E98,0)</f>
        <v>0</v>
      </c>
      <c r="G98" s="29">
        <f>-IF(E98&lt;0,E98,0)</f>
        <v>0.53</v>
      </c>
      <c r="H98" s="29">
        <f>+H97+F98-G98</f>
        <v>-17334.210000000003</v>
      </c>
    </row>
    <row r="99" spans="2:8" hidden="1" x14ac:dyDescent="0.2">
      <c r="B99" s="27">
        <v>45317</v>
      </c>
      <c r="C99" s="28" t="s">
        <v>75</v>
      </c>
      <c r="D99" s="29" t="s">
        <v>65</v>
      </c>
      <c r="E99" s="30">
        <v>-0.45</v>
      </c>
      <c r="F99" s="29">
        <f>+IF(E99&gt;0,E99,0)</f>
        <v>0</v>
      </c>
      <c r="G99" s="29">
        <f>-IF(E99&lt;0,E99,0)</f>
        <v>0.45</v>
      </c>
      <c r="H99" s="29">
        <f>+H98+F99-G99</f>
        <v>-17334.660000000003</v>
      </c>
    </row>
    <row r="100" spans="2:8" hidden="1" x14ac:dyDescent="0.2">
      <c r="B100" s="27">
        <v>45317</v>
      </c>
      <c r="C100" s="28" t="s">
        <v>83</v>
      </c>
      <c r="D100" s="29" t="s">
        <v>65</v>
      </c>
      <c r="E100" s="30">
        <v>-0.15</v>
      </c>
      <c r="F100" s="29">
        <f>+IF(E100&gt;0,E100,0)</f>
        <v>0</v>
      </c>
      <c r="G100" s="29">
        <f>-IF(E100&lt;0,E100,0)</f>
        <v>0.15</v>
      </c>
      <c r="H100" s="29">
        <f>+H99+F100-G100</f>
        <v>-17334.810000000005</v>
      </c>
    </row>
    <row r="101" spans="2:8" hidden="1" x14ac:dyDescent="0.2">
      <c r="B101" s="27">
        <v>45317</v>
      </c>
      <c r="C101" s="28" t="s">
        <v>79</v>
      </c>
      <c r="D101" s="29" t="s">
        <v>65</v>
      </c>
      <c r="E101" s="30">
        <v>-0.06</v>
      </c>
      <c r="F101" s="29">
        <f>+IF(E101&gt;0,E101,0)</f>
        <v>0</v>
      </c>
      <c r="G101" s="29">
        <f>-IF(E101&lt;0,E101,0)</f>
        <v>0.06</v>
      </c>
      <c r="H101" s="29">
        <f>+H100+F101-G101</f>
        <v>-17334.870000000006</v>
      </c>
    </row>
    <row r="102" spans="2:8" hidden="1" x14ac:dyDescent="0.2">
      <c r="B102" s="27">
        <v>45318</v>
      </c>
      <c r="C102" s="28" t="s">
        <v>64</v>
      </c>
      <c r="D102" s="29" t="s">
        <v>65</v>
      </c>
      <c r="E102" s="30">
        <v>-20</v>
      </c>
      <c r="F102" s="29">
        <f>+IF(E102&gt;0,E102,0)</f>
        <v>0</v>
      </c>
      <c r="G102" s="29">
        <f>-IF(E102&lt;0,E102,0)</f>
        <v>20</v>
      </c>
      <c r="H102" s="29">
        <f>+H101+F102-G102</f>
        <v>-17354.870000000006</v>
      </c>
    </row>
    <row r="103" spans="2:8" hidden="1" x14ac:dyDescent="0.2">
      <c r="B103" s="27">
        <v>45318</v>
      </c>
      <c r="C103" s="28" t="s">
        <v>69</v>
      </c>
      <c r="D103" s="29" t="s">
        <v>65</v>
      </c>
      <c r="E103" s="30">
        <v>-4.2</v>
      </c>
      <c r="F103" s="29">
        <f>+IF(E103&gt;0,E103,0)</f>
        <v>0</v>
      </c>
      <c r="G103" s="29">
        <f>-IF(E103&lt;0,E103,0)</f>
        <v>4.2</v>
      </c>
      <c r="H103" s="29">
        <f>+H102+F103-G103</f>
        <v>-17359.070000000007</v>
      </c>
    </row>
    <row r="104" spans="2:8" hidden="1" x14ac:dyDescent="0.2">
      <c r="B104" s="27">
        <v>45318</v>
      </c>
      <c r="C104" s="28" t="s">
        <v>72</v>
      </c>
      <c r="D104" s="29" t="s">
        <v>65</v>
      </c>
      <c r="E104" s="30">
        <v>-0.56999999999999995</v>
      </c>
      <c r="F104" s="29">
        <f>+IF(E104&gt;0,E104,0)</f>
        <v>0</v>
      </c>
      <c r="G104" s="29">
        <f>-IF(E104&lt;0,E104,0)</f>
        <v>0.56999999999999995</v>
      </c>
      <c r="H104" s="29">
        <f>+H103+F104-G104</f>
        <v>-17359.640000000007</v>
      </c>
    </row>
    <row r="105" spans="2:8" hidden="1" x14ac:dyDescent="0.2">
      <c r="B105" s="27">
        <v>45318</v>
      </c>
      <c r="C105" s="28" t="s">
        <v>75</v>
      </c>
      <c r="D105" s="29" t="s">
        <v>65</v>
      </c>
      <c r="E105" s="30">
        <v>-0.48</v>
      </c>
      <c r="F105" s="29">
        <f>+IF(E105&gt;0,E105,0)</f>
        <v>0</v>
      </c>
      <c r="G105" s="29">
        <f>-IF(E105&lt;0,E105,0)</f>
        <v>0.48</v>
      </c>
      <c r="H105" s="29">
        <f>+H104+F105-G105</f>
        <v>-17360.120000000006</v>
      </c>
    </row>
    <row r="106" spans="2:8" hidden="1" x14ac:dyDescent="0.2">
      <c r="B106" s="27">
        <v>45318</v>
      </c>
      <c r="C106" s="28" t="s">
        <v>83</v>
      </c>
      <c r="D106" s="29" t="s">
        <v>65</v>
      </c>
      <c r="E106" s="30">
        <v>-0.15</v>
      </c>
      <c r="F106" s="29">
        <f>+IF(E106&gt;0,E106,0)</f>
        <v>0</v>
      </c>
      <c r="G106" s="29">
        <f>-IF(E106&lt;0,E106,0)</f>
        <v>0.15</v>
      </c>
      <c r="H106" s="29">
        <f>+H105+F106-G106</f>
        <v>-17360.270000000008</v>
      </c>
    </row>
    <row r="107" spans="2:8" hidden="1" x14ac:dyDescent="0.2">
      <c r="B107" s="27">
        <v>45318</v>
      </c>
      <c r="C107" s="28" t="s">
        <v>79</v>
      </c>
      <c r="D107" s="29" t="s">
        <v>65</v>
      </c>
      <c r="E107" s="30">
        <v>-0.06</v>
      </c>
      <c r="F107" s="29">
        <f>+IF(E107&gt;0,E107,0)</f>
        <v>0</v>
      </c>
      <c r="G107" s="29">
        <f>-IF(E107&lt;0,E107,0)</f>
        <v>0.06</v>
      </c>
      <c r="H107" s="29">
        <f>+H106+F107-G107</f>
        <v>-17360.330000000009</v>
      </c>
    </row>
    <row r="108" spans="2:8" hidden="1" x14ac:dyDescent="0.2">
      <c r="B108" s="27">
        <v>45321</v>
      </c>
      <c r="C108" s="28" t="s">
        <v>132</v>
      </c>
      <c r="D108" s="29" t="s">
        <v>65</v>
      </c>
      <c r="E108" s="30">
        <v>-610</v>
      </c>
      <c r="F108" s="29">
        <f>+IF(E108&gt;0,E108,0)</f>
        <v>0</v>
      </c>
      <c r="G108" s="29">
        <f>-IF(E108&lt;0,E108,0)</f>
        <v>610</v>
      </c>
      <c r="H108" s="29">
        <f>+H107+F108-G108</f>
        <v>-17970.330000000009</v>
      </c>
    </row>
    <row r="109" spans="2:8" hidden="1" x14ac:dyDescent="0.2">
      <c r="B109" s="27">
        <v>45321</v>
      </c>
      <c r="C109" s="28" t="s">
        <v>114</v>
      </c>
      <c r="D109" s="29" t="s">
        <v>65</v>
      </c>
      <c r="E109" s="30">
        <v>-128.1</v>
      </c>
      <c r="F109" s="29">
        <f>+IF(E109&gt;0,E109,0)</f>
        <v>0</v>
      </c>
      <c r="G109" s="29">
        <f>-IF(E109&lt;0,E109,0)</f>
        <v>128.1</v>
      </c>
      <c r="H109" s="29">
        <f>+H108+F109-G109</f>
        <v>-18098.430000000008</v>
      </c>
    </row>
    <row r="110" spans="2:8" hidden="1" x14ac:dyDescent="0.2">
      <c r="B110" s="27">
        <v>45321</v>
      </c>
      <c r="C110" s="28" t="s">
        <v>64</v>
      </c>
      <c r="D110" s="29" t="s">
        <v>65</v>
      </c>
      <c r="E110" s="30">
        <v>-20</v>
      </c>
      <c r="F110" s="29">
        <f>+IF(E110&gt;0,E110,0)</f>
        <v>0</v>
      </c>
      <c r="G110" s="29">
        <f>-IF(E110&lt;0,E110,0)</f>
        <v>20</v>
      </c>
      <c r="H110" s="29">
        <f>+H109+F110-G110</f>
        <v>-18118.430000000008</v>
      </c>
    </row>
    <row r="111" spans="2:8" hidden="1" x14ac:dyDescent="0.2">
      <c r="B111" s="27">
        <v>45321</v>
      </c>
      <c r="C111" s="28" t="s">
        <v>83</v>
      </c>
      <c r="D111" s="29" t="s">
        <v>65</v>
      </c>
      <c r="E111" s="30">
        <v>-4.59</v>
      </c>
      <c r="F111" s="29">
        <f>+IF(E111&gt;0,E111,0)</f>
        <v>0</v>
      </c>
      <c r="G111" s="29">
        <f>-IF(E111&lt;0,E111,0)</f>
        <v>4.59</v>
      </c>
      <c r="H111" s="29">
        <f>+H110+F111-G111</f>
        <v>-18123.020000000008</v>
      </c>
    </row>
    <row r="112" spans="2:8" hidden="1" x14ac:dyDescent="0.2">
      <c r="B112" s="27">
        <v>45321</v>
      </c>
      <c r="C112" s="28" t="s">
        <v>69</v>
      </c>
      <c r="D112" s="29" t="s">
        <v>65</v>
      </c>
      <c r="E112" s="30">
        <v>-4.2</v>
      </c>
      <c r="F112" s="29">
        <f>+IF(E112&gt;0,E112,0)</f>
        <v>0</v>
      </c>
      <c r="G112" s="29">
        <f>-IF(E112&lt;0,E112,0)</f>
        <v>4.2</v>
      </c>
      <c r="H112" s="29">
        <f>+H111+F112-G112</f>
        <v>-18127.220000000008</v>
      </c>
    </row>
    <row r="113" spans="1:10" hidden="1" x14ac:dyDescent="0.2">
      <c r="B113" s="27">
        <v>45321</v>
      </c>
      <c r="C113" s="28" t="s">
        <v>72</v>
      </c>
      <c r="D113" s="29" t="s">
        <v>65</v>
      </c>
      <c r="E113" s="30">
        <v>-2.34</v>
      </c>
      <c r="F113" s="29">
        <f>+IF(E113&gt;0,E113,0)</f>
        <v>0</v>
      </c>
      <c r="G113" s="29">
        <f>-IF(E113&lt;0,E113,0)</f>
        <v>2.34</v>
      </c>
      <c r="H113" s="29">
        <f>+H112+F113-G113</f>
        <v>-18129.560000000009</v>
      </c>
    </row>
    <row r="114" spans="1:10" hidden="1" x14ac:dyDescent="0.2">
      <c r="B114" s="27">
        <v>45321</v>
      </c>
      <c r="C114" s="28" t="s">
        <v>75</v>
      </c>
      <c r="D114" s="29" t="s">
        <v>65</v>
      </c>
      <c r="E114" s="30">
        <v>-1.95</v>
      </c>
      <c r="F114" s="29">
        <f>+IF(E114&gt;0,E114,0)</f>
        <v>0</v>
      </c>
      <c r="G114" s="29">
        <f>-IF(E114&lt;0,E114,0)</f>
        <v>1.95</v>
      </c>
      <c r="H114" s="29">
        <f>+H113+F114-G114</f>
        <v>-18131.510000000009</v>
      </c>
    </row>
    <row r="115" spans="1:10" hidden="1" x14ac:dyDescent="0.2">
      <c r="B115" s="27">
        <v>45321</v>
      </c>
      <c r="C115" s="28" t="s">
        <v>79</v>
      </c>
      <c r="D115" s="29" t="s">
        <v>65</v>
      </c>
      <c r="E115" s="30">
        <v>-0.23</v>
      </c>
      <c r="F115" s="29">
        <f>+IF(E115&gt;0,E115,0)</f>
        <v>0</v>
      </c>
      <c r="G115" s="29">
        <f>-IF(E115&lt;0,E115,0)</f>
        <v>0.23</v>
      </c>
      <c r="H115" s="29">
        <f>+H114+F115-G115</f>
        <v>-18131.740000000009</v>
      </c>
    </row>
    <row r="116" spans="1:10" hidden="1" x14ac:dyDescent="0.2">
      <c r="B116" s="27">
        <v>45322</v>
      </c>
      <c r="C116" s="28" t="s">
        <v>64</v>
      </c>
      <c r="D116" s="29" t="s">
        <v>65</v>
      </c>
      <c r="E116" s="30">
        <v>-20</v>
      </c>
      <c r="F116" s="29">
        <f>+IF(E116&gt;0,E116,0)</f>
        <v>0</v>
      </c>
      <c r="G116" s="29">
        <f>-IF(E116&lt;0,E116,0)</f>
        <v>20</v>
      </c>
      <c r="H116" s="29">
        <f>+H115+F116-G116</f>
        <v>-18151.740000000009</v>
      </c>
    </row>
    <row r="117" spans="1:10" hidden="1" x14ac:dyDescent="0.2">
      <c r="B117" s="27">
        <v>45322</v>
      </c>
      <c r="C117" s="28" t="s">
        <v>69</v>
      </c>
      <c r="D117" s="29" t="s">
        <v>65</v>
      </c>
      <c r="E117" s="30">
        <v>-4.2</v>
      </c>
      <c r="F117" s="29">
        <f>+IF(E117&gt;0,E117,0)</f>
        <v>0</v>
      </c>
      <c r="G117" s="29">
        <f>-IF(E117&lt;0,E117,0)</f>
        <v>4.2</v>
      </c>
      <c r="H117" s="29">
        <f>+H116+F117-G117</f>
        <v>-18155.94000000001</v>
      </c>
    </row>
    <row r="118" spans="1:10" hidden="1" x14ac:dyDescent="0.2">
      <c r="B118" s="27">
        <v>45322</v>
      </c>
      <c r="C118" s="28" t="s">
        <v>72</v>
      </c>
      <c r="D118" s="29" t="s">
        <v>65</v>
      </c>
      <c r="E118" s="30">
        <v>-1.06</v>
      </c>
      <c r="F118" s="29">
        <f>+IF(E118&gt;0,E118,0)</f>
        <v>0</v>
      </c>
      <c r="G118" s="29">
        <f>-IF(E118&lt;0,E118,0)</f>
        <v>1.06</v>
      </c>
      <c r="H118" s="29">
        <f>+H117+F118-G118</f>
        <v>-18157.000000000011</v>
      </c>
    </row>
    <row r="119" spans="1:10" hidden="1" x14ac:dyDescent="0.2">
      <c r="B119" s="27">
        <v>45322</v>
      </c>
      <c r="C119" s="28" t="s">
        <v>75</v>
      </c>
      <c r="D119" s="29" t="s">
        <v>65</v>
      </c>
      <c r="E119" s="30">
        <v>-0.89</v>
      </c>
      <c r="F119" s="29">
        <f>+IF(E119&gt;0,E119,0)</f>
        <v>0</v>
      </c>
      <c r="G119" s="29">
        <f>-IF(E119&lt;0,E119,0)</f>
        <v>0.89</v>
      </c>
      <c r="H119" s="29">
        <f>+H118+F119-G119</f>
        <v>-18157.89000000001</v>
      </c>
    </row>
    <row r="120" spans="1:10" hidden="1" x14ac:dyDescent="0.2">
      <c r="B120" s="27">
        <v>45322</v>
      </c>
      <c r="C120" s="28" t="s">
        <v>83</v>
      </c>
      <c r="D120" s="29" t="s">
        <v>65</v>
      </c>
      <c r="E120" s="30">
        <v>-0.16</v>
      </c>
      <c r="F120" s="29">
        <f>+IF(E120&gt;0,E120,0)</f>
        <v>0</v>
      </c>
      <c r="G120" s="29">
        <f>-IF(E120&lt;0,E120,0)</f>
        <v>0.16</v>
      </c>
      <c r="H120" s="29">
        <f>+H119+F120-G120</f>
        <v>-18158.05000000001</v>
      </c>
    </row>
    <row r="121" spans="1:10" hidden="1" x14ac:dyDescent="0.2">
      <c r="B121" s="27">
        <v>45322</v>
      </c>
      <c r="C121" s="28" t="s">
        <v>79</v>
      </c>
      <c r="D121" s="29" t="s">
        <v>65</v>
      </c>
      <c r="E121" s="30">
        <v>-0.11</v>
      </c>
      <c r="F121" s="29">
        <f>+IF(E121&gt;0,E121,0)</f>
        <v>0</v>
      </c>
      <c r="G121" s="29">
        <f>-IF(E121&lt;0,E121,0)</f>
        <v>0.11</v>
      </c>
      <c r="H121" s="29">
        <f>+H120+F121-G121</f>
        <v>-18158.160000000011</v>
      </c>
    </row>
    <row r="122" spans="1:10" x14ac:dyDescent="0.2">
      <c r="A122" s="13" t="str">
        <f>+B122&amp;"-"&amp;F122</f>
        <v>45293-77,95</v>
      </c>
      <c r="B122" s="19">
        <v>45293</v>
      </c>
      <c r="C122" s="14" t="s">
        <v>55</v>
      </c>
      <c r="D122" s="13" t="s">
        <v>56</v>
      </c>
      <c r="E122" s="15">
        <v>77.95</v>
      </c>
      <c r="F122" s="13">
        <f>+IF(E122&gt;0,E122,0)</f>
        <v>77.95</v>
      </c>
      <c r="G122" s="13">
        <f>-IF(E122&lt;0,E122,0)</f>
        <v>0</v>
      </c>
      <c r="H122" s="13">
        <f>+H121+F122-G122</f>
        <v>-18080.21000000001</v>
      </c>
      <c r="I122" s="13">
        <f>+VLOOKUP(A122,'Mayor Bco Macro - V1'!$A$5:$D$42,4,0)</f>
        <v>77.95</v>
      </c>
      <c r="J122" s="13">
        <f>+F122-I122</f>
        <v>0</v>
      </c>
    </row>
    <row r="123" spans="1:10" x14ac:dyDescent="0.2">
      <c r="A123" s="13" t="str">
        <f t="shared" ref="A123:A161" si="0">+B123&amp;"-"&amp;F123</f>
        <v>45293-149</v>
      </c>
      <c r="B123" s="19">
        <v>45293</v>
      </c>
      <c r="C123" s="14" t="s">
        <v>55</v>
      </c>
      <c r="D123" s="13" t="s">
        <v>60</v>
      </c>
      <c r="E123" s="15">
        <v>149</v>
      </c>
      <c r="F123" s="13">
        <f>+IF(E123&gt;0,E123,0)</f>
        <v>149</v>
      </c>
      <c r="G123" s="13">
        <f>-IF(E123&lt;0,E123,0)</f>
        <v>0</v>
      </c>
      <c r="H123" s="13">
        <f>+H122+F123-G123</f>
        <v>-17931.21000000001</v>
      </c>
      <c r="I123" s="13">
        <f>+VLOOKUP(A123,'Mayor Bco Macro - V1'!$A$5:$D$42,4,0)</f>
        <v>149</v>
      </c>
      <c r="J123" s="13">
        <f t="shared" ref="J123:J161" si="1">+F123-I123</f>
        <v>0</v>
      </c>
    </row>
    <row r="124" spans="1:10" x14ac:dyDescent="0.2">
      <c r="A124" s="13" t="str">
        <f t="shared" si="0"/>
        <v>45293-300</v>
      </c>
      <c r="B124" s="19">
        <v>45293</v>
      </c>
      <c r="C124" s="14" t="s">
        <v>55</v>
      </c>
      <c r="D124" s="13" t="s">
        <v>62</v>
      </c>
      <c r="E124" s="15">
        <v>300</v>
      </c>
      <c r="F124" s="13">
        <f>+IF(E124&gt;0,E124,0)</f>
        <v>300</v>
      </c>
      <c r="G124" s="13">
        <f>-IF(E124&lt;0,E124,0)</f>
        <v>0</v>
      </c>
      <c r="H124" s="13">
        <f>+H123+F124-G124</f>
        <v>-17631.21000000001</v>
      </c>
      <c r="I124" s="13">
        <f>+VLOOKUP(A124,'Mayor Bco Macro - V1'!$A$5:$D$42,4,0)</f>
        <v>300</v>
      </c>
      <c r="J124" s="13">
        <f t="shared" si="1"/>
        <v>0</v>
      </c>
    </row>
    <row r="125" spans="1:10" x14ac:dyDescent="0.2">
      <c r="A125" s="13" t="str">
        <f t="shared" si="0"/>
        <v>45294-41,25</v>
      </c>
      <c r="B125" s="19">
        <v>45294</v>
      </c>
      <c r="C125" s="14" t="s">
        <v>55</v>
      </c>
      <c r="D125" s="13" t="s">
        <v>85</v>
      </c>
      <c r="E125" s="15">
        <v>41.25</v>
      </c>
      <c r="F125" s="13">
        <f>+IF(E125&gt;0,E125,0)</f>
        <v>41.25</v>
      </c>
      <c r="G125" s="13">
        <f>-IF(E125&lt;0,E125,0)</f>
        <v>0</v>
      </c>
      <c r="H125" s="13">
        <f>+H124+F125-G125</f>
        <v>-17589.96000000001</v>
      </c>
      <c r="I125" s="13">
        <f>+VLOOKUP(A125,'Mayor Bco Macro - V1'!$A$5:$D$42,4,0)</f>
        <v>41.25</v>
      </c>
      <c r="J125" s="13">
        <f t="shared" si="1"/>
        <v>0</v>
      </c>
    </row>
    <row r="126" spans="1:10" x14ac:dyDescent="0.2">
      <c r="A126" s="13" t="str">
        <f t="shared" si="0"/>
        <v>45294-66</v>
      </c>
      <c r="B126" s="19">
        <v>45294</v>
      </c>
      <c r="C126" s="14" t="s">
        <v>55</v>
      </c>
      <c r="D126" s="13" t="s">
        <v>86</v>
      </c>
      <c r="E126" s="15">
        <v>66</v>
      </c>
      <c r="F126" s="13">
        <f>+IF(E126&gt;0,E126,0)</f>
        <v>66</v>
      </c>
      <c r="G126" s="13">
        <f>-IF(E126&lt;0,E126,0)</f>
        <v>0</v>
      </c>
      <c r="H126" s="13">
        <f>+H125+F126-G126</f>
        <v>-17523.96000000001</v>
      </c>
      <c r="I126" s="13">
        <f>+VLOOKUP(A126,'Mayor Bco Macro - V1'!$A$5:$D$42,4,0)</f>
        <v>66</v>
      </c>
      <c r="J126" s="13">
        <f t="shared" si="1"/>
        <v>0</v>
      </c>
    </row>
    <row r="127" spans="1:10" x14ac:dyDescent="0.2">
      <c r="A127" s="13" t="str">
        <f t="shared" si="0"/>
        <v>45295-50</v>
      </c>
      <c r="B127" s="19">
        <v>45295</v>
      </c>
      <c r="C127" s="14" t="s">
        <v>55</v>
      </c>
      <c r="D127" s="13" t="s">
        <v>87</v>
      </c>
      <c r="E127" s="15">
        <v>50</v>
      </c>
      <c r="F127" s="13">
        <f>+IF(E127&gt;0,E127,0)</f>
        <v>50</v>
      </c>
      <c r="G127" s="13">
        <f>-IF(E127&lt;0,E127,0)</f>
        <v>0</v>
      </c>
      <c r="H127" s="13">
        <f>+H126+F127-G127</f>
        <v>-17473.96000000001</v>
      </c>
      <c r="I127" s="13">
        <f>+VLOOKUP(A127,'Mayor Bco Macro - V1'!$A$5:$D$42,4,0)</f>
        <v>50</v>
      </c>
      <c r="J127" s="13">
        <f t="shared" si="1"/>
        <v>0</v>
      </c>
    </row>
    <row r="128" spans="1:10" x14ac:dyDescent="0.2">
      <c r="A128" s="13" t="str">
        <f t="shared" si="0"/>
        <v>45295-51</v>
      </c>
      <c r="B128" s="19">
        <v>45295</v>
      </c>
      <c r="C128" s="14" t="s">
        <v>55</v>
      </c>
      <c r="D128" s="13" t="s">
        <v>88</v>
      </c>
      <c r="E128" s="15">
        <v>51</v>
      </c>
      <c r="F128" s="13">
        <f>+IF(E128&gt;0,E128,0)</f>
        <v>51</v>
      </c>
      <c r="G128" s="13">
        <f>-IF(E128&lt;0,E128,0)</f>
        <v>0</v>
      </c>
      <c r="H128" s="13">
        <f>+H127+F128-G128</f>
        <v>-17422.96000000001</v>
      </c>
      <c r="I128" s="13">
        <f>+VLOOKUP(A128,'Mayor Bco Macro - V1'!$A$5:$D$42,4,0)</f>
        <v>51</v>
      </c>
      <c r="J128" s="13">
        <f t="shared" si="1"/>
        <v>0</v>
      </c>
    </row>
    <row r="129" spans="1:11" x14ac:dyDescent="0.2">
      <c r="A129" s="13" t="str">
        <f t="shared" si="0"/>
        <v>45296-31,38</v>
      </c>
      <c r="B129" s="19">
        <v>45296</v>
      </c>
      <c r="C129" s="14" t="s">
        <v>55</v>
      </c>
      <c r="D129" s="13" t="s">
        <v>89</v>
      </c>
      <c r="E129" s="15">
        <v>31.38</v>
      </c>
      <c r="F129" s="13">
        <f>+IF(E129&gt;0,E129,0)</f>
        <v>31.38</v>
      </c>
      <c r="G129" s="13">
        <f>-IF(E129&lt;0,E129,0)</f>
        <v>0</v>
      </c>
      <c r="H129" s="13">
        <f>+H128+F129-G129</f>
        <v>-17391.580000000009</v>
      </c>
      <c r="I129" s="13">
        <f>+VLOOKUP(A129,'Mayor Bco Macro - V1'!$A$5:$D$42,4,0)</f>
        <v>31.38</v>
      </c>
      <c r="J129" s="13">
        <f t="shared" si="1"/>
        <v>0</v>
      </c>
    </row>
    <row r="130" spans="1:11" x14ac:dyDescent="0.2">
      <c r="A130" s="13" t="str">
        <f t="shared" si="0"/>
        <v>45296-80</v>
      </c>
      <c r="B130" s="19">
        <v>45296</v>
      </c>
      <c r="C130" s="14" t="s">
        <v>55</v>
      </c>
      <c r="D130" s="13" t="s">
        <v>90</v>
      </c>
      <c r="E130" s="15">
        <v>80</v>
      </c>
      <c r="F130" s="13">
        <f>+IF(E130&gt;0,E130,0)</f>
        <v>80</v>
      </c>
      <c r="G130" s="13">
        <f>-IF(E130&lt;0,E130,0)</f>
        <v>0</v>
      </c>
      <c r="H130" s="13">
        <f>+H129+F130-G130</f>
        <v>-17311.580000000009</v>
      </c>
      <c r="I130" s="13">
        <f>+VLOOKUP(A130,'Mayor Bco Macro - V1'!$A$5:$D$42,4,0)</f>
        <v>80</v>
      </c>
      <c r="J130" s="13">
        <f t="shared" si="1"/>
        <v>0</v>
      </c>
    </row>
    <row r="131" spans="1:11" x14ac:dyDescent="0.2">
      <c r="A131" s="13" t="str">
        <f t="shared" si="0"/>
        <v>45297-56,6</v>
      </c>
      <c r="B131" s="19">
        <v>45297</v>
      </c>
      <c r="C131" s="14" t="s">
        <v>55</v>
      </c>
      <c r="D131" s="13" t="s">
        <v>91</v>
      </c>
      <c r="E131" s="15">
        <v>56.6</v>
      </c>
      <c r="F131" s="13">
        <f>+IF(E131&gt;0,E131,0)</f>
        <v>56.6</v>
      </c>
      <c r="G131" s="13">
        <f>-IF(E131&lt;0,E131,0)</f>
        <v>0</v>
      </c>
      <c r="H131" s="13">
        <f>+H130+F131-G131</f>
        <v>-17254.98000000001</v>
      </c>
      <c r="I131" s="13">
        <f>+VLOOKUP(A131,'Mayor Bco Macro - V1'!$A$5:$D$42,4,0)</f>
        <v>56.6</v>
      </c>
      <c r="J131" s="13">
        <f t="shared" si="1"/>
        <v>0</v>
      </c>
    </row>
    <row r="132" spans="1:11" x14ac:dyDescent="0.2">
      <c r="A132" s="13" t="str">
        <f t="shared" si="0"/>
        <v>45297-95</v>
      </c>
      <c r="B132" s="19">
        <v>45297</v>
      </c>
      <c r="C132" s="14" t="s">
        <v>55</v>
      </c>
      <c r="D132" s="13" t="s">
        <v>92</v>
      </c>
      <c r="E132" s="15">
        <v>95</v>
      </c>
      <c r="F132" s="13">
        <f>+IF(E132&gt;0,E132,0)</f>
        <v>95</v>
      </c>
      <c r="G132" s="13">
        <f>-IF(E132&lt;0,E132,0)</f>
        <v>0</v>
      </c>
      <c r="H132" s="13">
        <f>+H131+F132-G132</f>
        <v>-17159.98000000001</v>
      </c>
      <c r="I132" s="13">
        <f>+VLOOKUP(A132,'Mayor Bco Macro - V1'!$A$5:$D$42,4,0)</f>
        <v>95</v>
      </c>
      <c r="J132" s="13">
        <f t="shared" si="1"/>
        <v>0</v>
      </c>
    </row>
    <row r="133" spans="1:11" x14ac:dyDescent="0.2">
      <c r="A133" s="13" t="str">
        <f t="shared" si="0"/>
        <v>45300-160,27</v>
      </c>
      <c r="B133" s="19">
        <v>45300</v>
      </c>
      <c r="C133" s="14" t="s">
        <v>55</v>
      </c>
      <c r="D133" s="13" t="s">
        <v>93</v>
      </c>
      <c r="E133" s="15">
        <v>160.27000000000001</v>
      </c>
      <c r="F133" s="13">
        <f>+IF(E133&gt;0,E133,0)</f>
        <v>160.27000000000001</v>
      </c>
      <c r="G133" s="13">
        <f>-IF(E133&lt;0,E133,0)</f>
        <v>0</v>
      </c>
      <c r="H133" s="13">
        <f>+H132+F133-G133</f>
        <v>-16999.71000000001</v>
      </c>
      <c r="I133" s="13">
        <f>+VLOOKUP(A133,'Mayor Bco Macro - V1'!$A$5:$D$42,4,0)</f>
        <v>160.27000000000001</v>
      </c>
      <c r="J133" s="13">
        <f t="shared" si="1"/>
        <v>0</v>
      </c>
    </row>
    <row r="134" spans="1:11" x14ac:dyDescent="0.2">
      <c r="A134" s="13" t="str">
        <f t="shared" si="0"/>
        <v>45300-270</v>
      </c>
      <c r="B134" s="19">
        <v>45300</v>
      </c>
      <c r="C134" s="14" t="s">
        <v>55</v>
      </c>
      <c r="D134" s="13" t="s">
        <v>94</v>
      </c>
      <c r="E134" s="15">
        <v>270</v>
      </c>
      <c r="F134" s="13">
        <f>+IF(E134&gt;0,E134,0)</f>
        <v>270</v>
      </c>
      <c r="G134" s="13">
        <f>-IF(E134&lt;0,E134,0)</f>
        <v>0</v>
      </c>
      <c r="H134" s="13">
        <f>+H133+F134-G134</f>
        <v>-16729.71000000001</v>
      </c>
      <c r="I134" s="13">
        <f>+VLOOKUP(A134,'Mayor Bco Macro - V1'!$A$5:$D$42,4,0)</f>
        <v>270</v>
      </c>
      <c r="J134" s="13">
        <f t="shared" si="1"/>
        <v>0</v>
      </c>
    </row>
    <row r="135" spans="1:11" x14ac:dyDescent="0.2">
      <c r="A135" s="13" t="str">
        <f t="shared" si="0"/>
        <v>45300-300</v>
      </c>
      <c r="B135" s="19">
        <v>45300</v>
      </c>
      <c r="C135" s="14" t="s">
        <v>55</v>
      </c>
      <c r="D135" s="13" t="s">
        <v>95</v>
      </c>
      <c r="E135" s="15">
        <v>300</v>
      </c>
      <c r="F135" s="13">
        <f>+IF(E135&gt;0,E135,0)</f>
        <v>300</v>
      </c>
      <c r="G135" s="13">
        <f>-IF(E135&lt;0,E135,0)</f>
        <v>0</v>
      </c>
      <c r="H135" s="13">
        <f>+H134+F135-G135</f>
        <v>-16429.71000000001</v>
      </c>
      <c r="I135" s="13">
        <f>+VLOOKUP(A135,'Mayor Bco Macro - V1'!$A$5:$D$42,4,0)</f>
        <v>300</v>
      </c>
      <c r="J135" s="13">
        <f t="shared" si="1"/>
        <v>0</v>
      </c>
    </row>
    <row r="136" spans="1:11" x14ac:dyDescent="0.2">
      <c r="A136" s="13" t="str">
        <f t="shared" si="0"/>
        <v>45301-59,58</v>
      </c>
      <c r="B136" s="19">
        <v>45301</v>
      </c>
      <c r="C136" s="14" t="s">
        <v>55</v>
      </c>
      <c r="D136" s="13" t="s">
        <v>96</v>
      </c>
      <c r="E136" s="15">
        <v>59.58</v>
      </c>
      <c r="F136" s="13">
        <f>+IF(E136&gt;0,E136,0)</f>
        <v>59.58</v>
      </c>
      <c r="G136" s="13">
        <f>-IF(E136&lt;0,E136,0)</f>
        <v>0</v>
      </c>
      <c r="H136" s="13">
        <f>+H135+F136-G136</f>
        <v>-16370.13000000001</v>
      </c>
      <c r="I136" s="13">
        <f>+VLOOKUP(A136,'Mayor Bco Macro - V1'!$A$5:$D$42,4,0)</f>
        <v>59.58</v>
      </c>
      <c r="J136" s="13">
        <f t="shared" si="1"/>
        <v>0</v>
      </c>
    </row>
    <row r="137" spans="1:11" x14ac:dyDescent="0.2">
      <c r="A137" s="13" t="str">
        <f t="shared" si="0"/>
        <v>45304-123,75</v>
      </c>
      <c r="B137" s="19">
        <v>45304</v>
      </c>
      <c r="C137" s="14" t="s">
        <v>55</v>
      </c>
      <c r="D137" s="13" t="s">
        <v>97</v>
      </c>
      <c r="E137" s="15">
        <v>123.75</v>
      </c>
      <c r="F137" s="13">
        <f>+IF(E137&gt;0,E137,0)</f>
        <v>123.75</v>
      </c>
      <c r="G137" s="13">
        <f>-IF(E137&lt;0,E137,0)</f>
        <v>0</v>
      </c>
      <c r="H137" s="13">
        <f>+H136+F137-G137</f>
        <v>-16246.38000000001</v>
      </c>
      <c r="I137" s="13">
        <f>+VLOOKUP(A137,'Mayor Bco Macro - V1'!$A$5:$D$42,4,0)</f>
        <v>123.75</v>
      </c>
      <c r="J137" s="13">
        <f t="shared" si="1"/>
        <v>0</v>
      </c>
    </row>
    <row r="138" spans="1:11" x14ac:dyDescent="0.2">
      <c r="A138" s="13" t="str">
        <f t="shared" si="0"/>
        <v>45307-60</v>
      </c>
      <c r="B138" s="19">
        <v>45307</v>
      </c>
      <c r="C138" s="14" t="s">
        <v>55</v>
      </c>
      <c r="D138" s="13" t="s">
        <v>98</v>
      </c>
      <c r="E138" s="15">
        <v>60</v>
      </c>
      <c r="F138" s="13">
        <f>+IF(E138&gt;0,E138,0)</f>
        <v>60</v>
      </c>
      <c r="G138" s="13">
        <f>-IF(E138&lt;0,E138,0)</f>
        <v>0</v>
      </c>
      <c r="H138" s="13">
        <f>+H137+F138-G138</f>
        <v>-16186.38000000001</v>
      </c>
      <c r="I138" s="13">
        <f>+VLOOKUP(A138,'Mayor Bco Macro - V1'!$A$5:$D$42,4,0)</f>
        <v>60</v>
      </c>
      <c r="J138" s="13">
        <f t="shared" si="1"/>
        <v>0</v>
      </c>
    </row>
    <row r="139" spans="1:11" x14ac:dyDescent="0.2">
      <c r="A139" s="13" t="str">
        <f t="shared" si="0"/>
        <v>45307-300</v>
      </c>
      <c r="B139" s="19">
        <v>45307</v>
      </c>
      <c r="C139" s="14" t="s">
        <v>55</v>
      </c>
      <c r="D139" s="13" t="s">
        <v>99</v>
      </c>
      <c r="E139" s="15">
        <v>300</v>
      </c>
      <c r="F139" s="13">
        <f>+IF(E139&gt;0,E139,0)</f>
        <v>300</v>
      </c>
      <c r="G139" s="13">
        <f>-IF(E139&lt;0,E139,0)</f>
        <v>0</v>
      </c>
      <c r="H139" s="13">
        <f>+H138+F139-G139</f>
        <v>-15886.38000000001</v>
      </c>
      <c r="I139" s="13">
        <f>+VLOOKUP(A139,'Mayor Bco Macro - V1'!$A$5:$D$42,4,0)</f>
        <v>300</v>
      </c>
      <c r="J139" s="13">
        <f t="shared" si="1"/>
        <v>0</v>
      </c>
    </row>
    <row r="140" spans="1:11" x14ac:dyDescent="0.2">
      <c r="A140" s="13" t="str">
        <f t="shared" si="0"/>
        <v>45307-1391,54</v>
      </c>
      <c r="B140" s="19">
        <v>45307</v>
      </c>
      <c r="C140" s="14" t="s">
        <v>55</v>
      </c>
      <c r="D140" s="13" t="s">
        <v>100</v>
      </c>
      <c r="E140" s="15">
        <v>1391.54</v>
      </c>
      <c r="F140" s="13">
        <f>+IF(E140&gt;0,E140,0)</f>
        <v>1391.54</v>
      </c>
      <c r="G140" s="13">
        <f>-IF(E140&lt;0,E140,0)</f>
        <v>0</v>
      </c>
      <c r="H140" s="13">
        <f>+H139+F140-G140</f>
        <v>-14494.840000000011</v>
      </c>
      <c r="I140" s="13" t="e">
        <f>+VLOOKUP(A140,'Mayor Bco Macro - V1'!$A$5:$D$42,4,0)</f>
        <v>#N/A</v>
      </c>
      <c r="J140" s="13" t="e">
        <f t="shared" si="1"/>
        <v>#N/A</v>
      </c>
      <c r="K140" s="13" t="s">
        <v>181</v>
      </c>
    </row>
    <row r="141" spans="1:11" x14ac:dyDescent="0.2">
      <c r="A141" s="13" t="str">
        <f t="shared" si="0"/>
        <v>45307-20379,16</v>
      </c>
      <c r="B141" s="19">
        <v>45307</v>
      </c>
      <c r="C141" s="14" t="s">
        <v>55</v>
      </c>
      <c r="D141" s="13" t="s">
        <v>102</v>
      </c>
      <c r="E141" s="15">
        <v>20379.16</v>
      </c>
      <c r="F141" s="13">
        <f>+IF(E141&gt;0,E141,0)</f>
        <v>20379.16</v>
      </c>
      <c r="G141" s="13">
        <f>-IF(E141&lt;0,E141,0)</f>
        <v>0</v>
      </c>
      <c r="H141" s="13">
        <f>+H140+F141-G141</f>
        <v>5884.3199999999888</v>
      </c>
      <c r="I141" s="13" t="e">
        <f>+VLOOKUP(A141,'Mayor Bco Macro - V1'!$A$5:$D$42,4,0)</f>
        <v>#N/A</v>
      </c>
      <c r="J141" s="13" t="e">
        <f t="shared" si="1"/>
        <v>#N/A</v>
      </c>
      <c r="K141" s="13" t="s">
        <v>181</v>
      </c>
    </row>
    <row r="142" spans="1:11" x14ac:dyDescent="0.2">
      <c r="A142" s="13" t="str">
        <f t="shared" si="0"/>
        <v>45309-18</v>
      </c>
      <c r="B142" s="19">
        <v>45309</v>
      </c>
      <c r="C142" s="14" t="s">
        <v>55</v>
      </c>
      <c r="D142" s="13" t="s">
        <v>104</v>
      </c>
      <c r="E142" s="15">
        <v>18</v>
      </c>
      <c r="F142" s="13">
        <f>+IF(E142&gt;0,E142,0)</f>
        <v>18</v>
      </c>
      <c r="G142" s="13">
        <f>-IF(E142&lt;0,E142,0)</f>
        <v>0</v>
      </c>
      <c r="H142" s="13">
        <f>+H141+F142-G142</f>
        <v>5902.3199999999888</v>
      </c>
      <c r="I142" s="13">
        <f>+VLOOKUP(A142,'Mayor Bco Macro - V1'!$A$5:$D$42,4,0)</f>
        <v>18</v>
      </c>
      <c r="J142" s="13">
        <f t="shared" si="1"/>
        <v>0</v>
      </c>
    </row>
    <row r="143" spans="1:11" x14ac:dyDescent="0.2">
      <c r="A143" s="13" t="str">
        <f t="shared" si="0"/>
        <v>45309-93,8</v>
      </c>
      <c r="B143" s="19">
        <v>45309</v>
      </c>
      <c r="C143" s="14" t="s">
        <v>55</v>
      </c>
      <c r="D143" s="13" t="s">
        <v>105</v>
      </c>
      <c r="E143" s="15">
        <v>93.8</v>
      </c>
      <c r="F143" s="13">
        <f>+IF(E143&gt;0,E143,0)</f>
        <v>93.8</v>
      </c>
      <c r="G143" s="13">
        <f>-IF(E143&lt;0,E143,0)</f>
        <v>0</v>
      </c>
      <c r="H143" s="13">
        <f>+H142+F143-G143</f>
        <v>5996.119999999989</v>
      </c>
      <c r="I143" s="13">
        <f>+VLOOKUP(A143,'Mayor Bco Macro - V1'!$A$5:$D$42,4,0)</f>
        <v>93.8</v>
      </c>
      <c r="J143" s="13">
        <f t="shared" si="1"/>
        <v>0</v>
      </c>
    </row>
    <row r="144" spans="1:11" x14ac:dyDescent="0.2">
      <c r="A144" s="13" t="str">
        <f t="shared" si="0"/>
        <v>45310-110</v>
      </c>
      <c r="B144" s="19">
        <v>45310</v>
      </c>
      <c r="C144" s="14" t="s">
        <v>55</v>
      </c>
      <c r="D144" s="13" t="s">
        <v>116</v>
      </c>
      <c r="E144" s="15">
        <v>110</v>
      </c>
      <c r="F144" s="13">
        <f>+IF(E144&gt;0,E144,0)</f>
        <v>110</v>
      </c>
      <c r="G144" s="13">
        <f>-IF(E144&lt;0,E144,0)</f>
        <v>0</v>
      </c>
      <c r="H144" s="13">
        <f>+H143+F144-G144</f>
        <v>6106.119999999989</v>
      </c>
      <c r="I144" s="13">
        <f>+VLOOKUP(A144,'Mayor Bco Macro - V1'!$A$5:$D$42,4,0)</f>
        <v>110</v>
      </c>
      <c r="J144" s="13">
        <f t="shared" si="1"/>
        <v>0</v>
      </c>
    </row>
    <row r="145" spans="1:10" x14ac:dyDescent="0.2">
      <c r="A145" s="13" t="str">
        <f t="shared" si="0"/>
        <v>45311-40</v>
      </c>
      <c r="B145" s="19">
        <v>45311</v>
      </c>
      <c r="C145" s="14" t="s">
        <v>55</v>
      </c>
      <c r="D145" s="13" t="s">
        <v>117</v>
      </c>
      <c r="E145" s="15">
        <v>40</v>
      </c>
      <c r="F145" s="13">
        <f>+IF(E145&gt;0,E145,0)</f>
        <v>40</v>
      </c>
      <c r="G145" s="13">
        <f>-IF(E145&lt;0,E145,0)</f>
        <v>0</v>
      </c>
      <c r="H145" s="13">
        <f>+H144+F145-G145</f>
        <v>6146.119999999989</v>
      </c>
      <c r="I145" s="13">
        <f>+VLOOKUP(A145,'Mayor Bco Macro - V1'!$A$5:$D$42,4,0)</f>
        <v>40</v>
      </c>
      <c r="J145" s="13">
        <f t="shared" si="1"/>
        <v>0</v>
      </c>
    </row>
    <row r="146" spans="1:10" x14ac:dyDescent="0.2">
      <c r="A146" s="13" t="str">
        <f t="shared" si="0"/>
        <v>45311-72,45</v>
      </c>
      <c r="B146" s="19">
        <v>45311</v>
      </c>
      <c r="C146" s="14" t="s">
        <v>55</v>
      </c>
      <c r="D146" s="13" t="s">
        <v>118</v>
      </c>
      <c r="E146" s="15">
        <v>72.45</v>
      </c>
      <c r="F146" s="13">
        <f>+IF(E146&gt;0,E146,0)</f>
        <v>72.45</v>
      </c>
      <c r="G146" s="13">
        <f>-IF(E146&lt;0,E146,0)</f>
        <v>0</v>
      </c>
      <c r="H146" s="13">
        <f>+H145+F146-G146</f>
        <v>6218.5699999999888</v>
      </c>
      <c r="I146" s="13">
        <f>+VLOOKUP(A146,'Mayor Bco Macro - V1'!$A$5:$D$42,4,0)</f>
        <v>72.45</v>
      </c>
      <c r="J146" s="13">
        <f t="shared" si="1"/>
        <v>0</v>
      </c>
    </row>
    <row r="147" spans="1:10" x14ac:dyDescent="0.2">
      <c r="A147" s="13" t="str">
        <f t="shared" si="0"/>
        <v>45314-107,47</v>
      </c>
      <c r="B147" s="19">
        <v>45314</v>
      </c>
      <c r="C147" s="14" t="s">
        <v>55</v>
      </c>
      <c r="D147" s="13" t="s">
        <v>119</v>
      </c>
      <c r="E147" s="15">
        <v>107.47</v>
      </c>
      <c r="F147" s="13">
        <f>+IF(E147&gt;0,E147,0)</f>
        <v>107.47</v>
      </c>
      <c r="G147" s="13">
        <f>-IF(E147&lt;0,E147,0)</f>
        <v>0</v>
      </c>
      <c r="H147" s="13">
        <f>+H146+F147-G147</f>
        <v>6326.039999999989</v>
      </c>
      <c r="I147" s="13">
        <f>+VLOOKUP(A147,'Mayor Bco Macro - V1'!$A$5:$D$42,4,0)</f>
        <v>107.47</v>
      </c>
      <c r="J147" s="13">
        <f t="shared" si="1"/>
        <v>0</v>
      </c>
    </row>
    <row r="148" spans="1:10" x14ac:dyDescent="0.2">
      <c r="A148" s="13" t="str">
        <f t="shared" si="0"/>
        <v>45314-280</v>
      </c>
      <c r="B148" s="19">
        <v>45314</v>
      </c>
      <c r="C148" s="14" t="s">
        <v>55</v>
      </c>
      <c r="D148" s="13" t="s">
        <v>120</v>
      </c>
      <c r="E148" s="15">
        <v>280</v>
      </c>
      <c r="F148" s="13">
        <f>+IF(E148&gt;0,E148,0)</f>
        <v>280</v>
      </c>
      <c r="G148" s="13">
        <f>-IF(E148&lt;0,E148,0)</f>
        <v>0</v>
      </c>
      <c r="H148" s="13">
        <f>+H147+F148-G148</f>
        <v>6606.039999999989</v>
      </c>
      <c r="I148" s="13">
        <f>+VLOOKUP(A148,'Mayor Bco Macro - V1'!$A$5:$D$42,4,0)</f>
        <v>280</v>
      </c>
      <c r="J148" s="13">
        <f t="shared" si="1"/>
        <v>0</v>
      </c>
    </row>
    <row r="149" spans="1:10" x14ac:dyDescent="0.2">
      <c r="A149" s="13" t="str">
        <f t="shared" si="0"/>
        <v>45314-300</v>
      </c>
      <c r="B149" s="19">
        <v>45314</v>
      </c>
      <c r="C149" s="14" t="s">
        <v>55</v>
      </c>
      <c r="D149" s="13" t="s">
        <v>121</v>
      </c>
      <c r="E149" s="15">
        <v>300</v>
      </c>
      <c r="F149" s="13">
        <f>+IF(E149&gt;0,E149,0)</f>
        <v>300</v>
      </c>
      <c r="G149" s="13">
        <f>-IF(E149&lt;0,E149,0)</f>
        <v>0</v>
      </c>
      <c r="H149" s="13">
        <f>+H148+F149-G149</f>
        <v>6906.039999999989</v>
      </c>
      <c r="I149" s="13">
        <f>+VLOOKUP(A149,'Mayor Bco Macro - V1'!$A$5:$D$42,4,0)</f>
        <v>300</v>
      </c>
      <c r="J149" s="13">
        <f t="shared" si="1"/>
        <v>0</v>
      </c>
    </row>
    <row r="150" spans="1:10" x14ac:dyDescent="0.2">
      <c r="A150" s="13" t="str">
        <f t="shared" si="0"/>
        <v>45315-34,9</v>
      </c>
      <c r="B150" s="19">
        <v>45315</v>
      </c>
      <c r="C150" s="14" t="s">
        <v>55</v>
      </c>
      <c r="D150" s="13" t="s">
        <v>122</v>
      </c>
      <c r="E150" s="15">
        <v>34.9</v>
      </c>
      <c r="F150" s="13">
        <f>+IF(E150&gt;0,E150,0)</f>
        <v>34.9</v>
      </c>
      <c r="G150" s="13">
        <f>-IF(E150&lt;0,E150,0)</f>
        <v>0</v>
      </c>
      <c r="H150" s="13">
        <f>+H149+F150-G150</f>
        <v>6940.9399999999887</v>
      </c>
      <c r="I150" s="13">
        <f>+VLOOKUP(A150,'Mayor Bco Macro - V1'!$A$5:$D$42,4,0)</f>
        <v>34.9</v>
      </c>
      <c r="J150" s="13">
        <f t="shared" si="1"/>
        <v>0</v>
      </c>
    </row>
    <row r="151" spans="1:10" x14ac:dyDescent="0.2">
      <c r="A151" s="13" t="str">
        <f t="shared" si="0"/>
        <v>45315-90</v>
      </c>
      <c r="B151" s="19">
        <v>45315</v>
      </c>
      <c r="C151" s="14" t="s">
        <v>55</v>
      </c>
      <c r="D151" s="13" t="s">
        <v>123</v>
      </c>
      <c r="E151" s="15">
        <v>90</v>
      </c>
      <c r="F151" s="13">
        <f>+IF(E151&gt;0,E151,0)</f>
        <v>90</v>
      </c>
      <c r="G151" s="13">
        <f>-IF(E151&lt;0,E151,0)</f>
        <v>0</v>
      </c>
      <c r="H151" s="13">
        <f>+H150+F151-G151</f>
        <v>7030.9399999999887</v>
      </c>
      <c r="I151" s="13">
        <f>+VLOOKUP(A151,'Mayor Bco Macro - V1'!$A$5:$D$42,4,0)</f>
        <v>90</v>
      </c>
      <c r="J151" s="13">
        <f t="shared" si="1"/>
        <v>0</v>
      </c>
    </row>
    <row r="152" spans="1:10" x14ac:dyDescent="0.2">
      <c r="A152" s="13" t="str">
        <f t="shared" si="0"/>
        <v>45316-24,44</v>
      </c>
      <c r="B152" s="19">
        <v>45316</v>
      </c>
      <c r="C152" s="14" t="s">
        <v>55</v>
      </c>
      <c r="D152" s="13" t="s">
        <v>124</v>
      </c>
      <c r="E152" s="15">
        <v>24.44</v>
      </c>
      <c r="F152" s="13">
        <f>+IF(E152&gt;0,E152,0)</f>
        <v>24.44</v>
      </c>
      <c r="G152" s="13">
        <f>-IF(E152&lt;0,E152,0)</f>
        <v>0</v>
      </c>
      <c r="H152" s="13">
        <f>+H151+F152-G152</f>
        <v>7055.3799999999883</v>
      </c>
      <c r="I152" s="13">
        <f>+VLOOKUP(A152,'Mayor Bco Macro - V1'!$A$5:$D$42,4,0)</f>
        <v>24.44</v>
      </c>
      <c r="J152" s="13">
        <f t="shared" si="1"/>
        <v>0</v>
      </c>
    </row>
    <row r="153" spans="1:10" x14ac:dyDescent="0.2">
      <c r="A153" s="13" t="str">
        <f t="shared" si="0"/>
        <v>45316-112</v>
      </c>
      <c r="B153" s="19">
        <v>45316</v>
      </c>
      <c r="C153" s="14" t="s">
        <v>55</v>
      </c>
      <c r="D153" s="13" t="s">
        <v>125</v>
      </c>
      <c r="E153" s="15">
        <v>112</v>
      </c>
      <c r="F153" s="13">
        <f>+IF(E153&gt;0,E153,0)</f>
        <v>112</v>
      </c>
      <c r="G153" s="13">
        <f>-IF(E153&lt;0,E153,0)</f>
        <v>0</v>
      </c>
      <c r="H153" s="13">
        <f>+H152+F153-G153</f>
        <v>7167.3799999999883</v>
      </c>
      <c r="I153" s="13">
        <f>+VLOOKUP(A153,'Mayor Bco Macro - V1'!$A$5:$D$42,4,0)</f>
        <v>112</v>
      </c>
      <c r="J153" s="13">
        <f t="shared" si="1"/>
        <v>0</v>
      </c>
    </row>
    <row r="154" spans="1:10" x14ac:dyDescent="0.2">
      <c r="A154" s="13" t="str">
        <f t="shared" si="0"/>
        <v>45317-11,84</v>
      </c>
      <c r="B154" s="19">
        <v>45317</v>
      </c>
      <c r="C154" s="14" t="s">
        <v>55</v>
      </c>
      <c r="D154" s="13" t="s">
        <v>126</v>
      </c>
      <c r="E154" s="15">
        <v>11.84</v>
      </c>
      <c r="F154" s="13">
        <f>+IF(E154&gt;0,E154,0)</f>
        <v>11.84</v>
      </c>
      <c r="G154" s="13">
        <f>-IF(E154&lt;0,E154,0)</f>
        <v>0</v>
      </c>
      <c r="H154" s="13">
        <f>+H153+F154-G154</f>
        <v>7179.2199999999884</v>
      </c>
      <c r="I154" s="13">
        <f>+VLOOKUP(A154,'Mayor Bco Macro - V1'!$A$5:$D$42,4,0)</f>
        <v>11.84</v>
      </c>
      <c r="J154" s="13">
        <f t="shared" si="1"/>
        <v>0</v>
      </c>
    </row>
    <row r="155" spans="1:10" x14ac:dyDescent="0.2">
      <c r="A155" s="13" t="str">
        <f t="shared" si="0"/>
        <v>45317-77</v>
      </c>
      <c r="B155" s="19">
        <v>45317</v>
      </c>
      <c r="C155" s="14" t="s">
        <v>55</v>
      </c>
      <c r="D155" s="13" t="s">
        <v>127</v>
      </c>
      <c r="E155" s="15">
        <v>77</v>
      </c>
      <c r="F155" s="13">
        <f>+IF(E155&gt;0,E155,0)</f>
        <v>77</v>
      </c>
      <c r="G155" s="13">
        <f>-IF(E155&lt;0,E155,0)</f>
        <v>0</v>
      </c>
      <c r="H155" s="13">
        <f>+H154+F155-G155</f>
        <v>7256.2199999999884</v>
      </c>
      <c r="I155" s="13">
        <f>+VLOOKUP(A155,'Mayor Bco Macro - V1'!$A$5:$D$42,4,0)</f>
        <v>77</v>
      </c>
      <c r="J155" s="13">
        <f t="shared" si="1"/>
        <v>0</v>
      </c>
    </row>
    <row r="156" spans="1:10" x14ac:dyDescent="0.2">
      <c r="A156" s="13" t="str">
        <f t="shared" si="0"/>
        <v>45318-35,76</v>
      </c>
      <c r="B156" s="19">
        <v>45318</v>
      </c>
      <c r="C156" s="14" t="s">
        <v>55</v>
      </c>
      <c r="D156" s="13" t="s">
        <v>128</v>
      </c>
      <c r="E156" s="15">
        <v>35.76</v>
      </c>
      <c r="F156" s="13">
        <f>+IF(E156&gt;0,E156,0)</f>
        <v>35.76</v>
      </c>
      <c r="G156" s="13">
        <f>-IF(E156&lt;0,E156,0)</f>
        <v>0</v>
      </c>
      <c r="H156" s="13">
        <f>+H155+F156-G156</f>
        <v>7291.9799999999886</v>
      </c>
      <c r="I156" s="13">
        <f>+VLOOKUP(A156,'Mayor Bco Macro - V1'!$A$5:$D$42,4,0)</f>
        <v>35.76</v>
      </c>
      <c r="J156" s="13">
        <f t="shared" si="1"/>
        <v>0</v>
      </c>
    </row>
    <row r="157" spans="1:10" x14ac:dyDescent="0.2">
      <c r="A157" s="13" t="str">
        <f t="shared" si="0"/>
        <v>45318-60</v>
      </c>
      <c r="B157" s="19">
        <v>45318</v>
      </c>
      <c r="C157" s="14" t="s">
        <v>55</v>
      </c>
      <c r="D157" s="13" t="s">
        <v>129</v>
      </c>
      <c r="E157" s="15">
        <v>60</v>
      </c>
      <c r="F157" s="13">
        <f>+IF(E157&gt;0,E157,0)</f>
        <v>60</v>
      </c>
      <c r="G157" s="13">
        <f>-IF(E157&lt;0,E157,0)</f>
        <v>0</v>
      </c>
      <c r="H157" s="13">
        <f>+H156+F157-G157</f>
        <v>7351.9799999999886</v>
      </c>
      <c r="I157" s="13">
        <f>+VLOOKUP(A157,'Mayor Bco Macro - V1'!$A$5:$D$42,4,0)</f>
        <v>60</v>
      </c>
      <c r="J157" s="13">
        <f t="shared" si="1"/>
        <v>0</v>
      </c>
    </row>
    <row r="158" spans="1:10" x14ac:dyDescent="0.2">
      <c r="A158" s="13" t="str">
        <f t="shared" si="0"/>
        <v>45321-90,82</v>
      </c>
      <c r="B158" s="19">
        <v>45321</v>
      </c>
      <c r="C158" s="14" t="s">
        <v>55</v>
      </c>
      <c r="D158" s="13" t="s">
        <v>130</v>
      </c>
      <c r="E158" s="15">
        <v>90.82</v>
      </c>
      <c r="F158" s="13">
        <f>+IF(E158&gt;0,E158,0)</f>
        <v>90.82</v>
      </c>
      <c r="G158" s="13">
        <f>-IF(E158&lt;0,E158,0)</f>
        <v>0</v>
      </c>
      <c r="H158" s="13">
        <f>+H157+F158-G158</f>
        <v>7442.7999999999884</v>
      </c>
      <c r="I158" s="13">
        <f>+VLOOKUP(A158,'Mayor Bco Macro - V1'!$A$5:$D$42,4,0)</f>
        <v>90.82</v>
      </c>
      <c r="J158" s="13">
        <f t="shared" si="1"/>
        <v>0</v>
      </c>
    </row>
    <row r="159" spans="1:10" x14ac:dyDescent="0.2">
      <c r="A159" s="13" t="str">
        <f t="shared" si="0"/>
        <v>45321-300</v>
      </c>
      <c r="B159" s="19">
        <v>45321</v>
      </c>
      <c r="C159" s="14" t="s">
        <v>55</v>
      </c>
      <c r="D159" s="13" t="s">
        <v>131</v>
      </c>
      <c r="E159" s="15">
        <v>300</v>
      </c>
      <c r="F159" s="13">
        <f>+IF(E159&gt;0,E159,0)</f>
        <v>300</v>
      </c>
      <c r="G159" s="13">
        <f>-IF(E159&lt;0,E159,0)</f>
        <v>0</v>
      </c>
      <c r="H159" s="13">
        <f>+H158+F159-G159</f>
        <v>7742.7999999999884</v>
      </c>
      <c r="I159" s="13">
        <f>+VLOOKUP(A159,'Mayor Bco Macro - V1'!$A$5:$D$42,4,0)</f>
        <v>300</v>
      </c>
      <c r="J159" s="13">
        <f t="shared" si="1"/>
        <v>0</v>
      </c>
    </row>
    <row r="160" spans="1:10" x14ac:dyDescent="0.2">
      <c r="A160" s="13" t="str">
        <f t="shared" si="0"/>
        <v>45322-31,06</v>
      </c>
      <c r="B160" s="19">
        <v>45322</v>
      </c>
      <c r="C160" s="14" t="s">
        <v>55</v>
      </c>
      <c r="D160" s="13" t="s">
        <v>135</v>
      </c>
      <c r="E160" s="15">
        <v>31.06</v>
      </c>
      <c r="F160" s="13">
        <f>+IF(E160&gt;0,E160,0)</f>
        <v>31.06</v>
      </c>
      <c r="G160" s="13">
        <f>-IF(E160&lt;0,E160,0)</f>
        <v>0</v>
      </c>
      <c r="H160" s="13">
        <f>+H159+F160-G160</f>
        <v>7773.8599999999888</v>
      </c>
      <c r="I160" s="13">
        <f>+VLOOKUP(A160,'Mayor Bco Macro - V1'!$A$5:$D$42,4,0)</f>
        <v>31.06</v>
      </c>
      <c r="J160" s="13">
        <f t="shared" si="1"/>
        <v>0</v>
      </c>
    </row>
    <row r="161" spans="1:10" x14ac:dyDescent="0.2">
      <c r="A161" s="13" t="str">
        <f t="shared" si="0"/>
        <v>45322-145</v>
      </c>
      <c r="B161" s="19">
        <v>45322</v>
      </c>
      <c r="C161" s="14" t="s">
        <v>55</v>
      </c>
      <c r="D161" s="13" t="s">
        <v>136</v>
      </c>
      <c r="E161" s="15">
        <v>145</v>
      </c>
      <c r="F161" s="13">
        <f>+IF(E161&gt;0,E161,0)</f>
        <v>145</v>
      </c>
      <c r="G161" s="13">
        <f>-IF(E161&lt;0,E161,0)</f>
        <v>0</v>
      </c>
      <c r="H161" s="13">
        <f>+H160+F161-G161</f>
        <v>7918.8599999999888</v>
      </c>
      <c r="I161" s="13">
        <f>+VLOOKUP(A161,'Mayor Bco Macro - V1'!$A$5:$D$42,4,0)</f>
        <v>145</v>
      </c>
      <c r="J161" s="13">
        <f t="shared" si="1"/>
        <v>0</v>
      </c>
    </row>
  </sheetData>
  <conditionalFormatting sqref="F122:F161">
    <cfRule type="duplicateValues" dxfId="1" priority="1"/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102DE-762F-44E9-8226-0EB066308286}">
  <dimension ref="B3:XFD10"/>
  <sheetViews>
    <sheetView tabSelected="1" workbookViewId="0">
      <selection activeCell="E7" sqref="E7"/>
    </sheetView>
  </sheetViews>
  <sheetFormatPr baseColWidth="10" defaultRowHeight="15" x14ac:dyDescent="0.25"/>
  <cols>
    <col min="10" max="10" width="20.140625" bestFit="1" customWidth="1"/>
  </cols>
  <sheetData>
    <row r="3" spans="2:11 16384:16384" x14ac:dyDescent="0.25">
      <c r="C3" t="s">
        <v>172</v>
      </c>
      <c r="D3" s="24" t="s">
        <v>175</v>
      </c>
      <c r="E3" t="s">
        <v>176</v>
      </c>
      <c r="F3" t="s">
        <v>177</v>
      </c>
    </row>
    <row r="4" spans="2:11 16384:16384" x14ac:dyDescent="0.25">
      <c r="B4" t="s">
        <v>173</v>
      </c>
      <c r="C4" s="25">
        <f>+'Mayor Bco Macro - V1'!D2</f>
        <v>3418.81</v>
      </c>
      <c r="D4" s="26">
        <f>+SUM('Mayor Bco Macro - V1'!D3:D42)</f>
        <v>4306.3200000000006</v>
      </c>
      <c r="E4" s="25">
        <f>-SUM('Mayor Bco Macro - V1'!E3:E42)</f>
        <v>-21576.959999999999</v>
      </c>
      <c r="F4" s="25">
        <f>SUM(C4:E4)</f>
        <v>-13851.829999999998</v>
      </c>
      <c r="J4" t="s">
        <v>182</v>
      </c>
      <c r="K4" s="36">
        <f>+F4</f>
        <v>-13851.829999999998</v>
      </c>
    </row>
    <row r="5" spans="2:11 16384:16384" x14ac:dyDescent="0.25">
      <c r="B5" t="s">
        <v>174</v>
      </c>
      <c r="C5" s="25">
        <f>+'Extracto Banco Macro - V1'!E2</f>
        <v>3418.81</v>
      </c>
      <c r="D5" s="26">
        <f>+SUMIF('Extracto Banco Macro - V1'!E3:E161,"&gt;0",'Extracto Banco Macro - V1'!E3:E161)</f>
        <v>26077.02</v>
      </c>
      <c r="E5" s="25">
        <f>+SUMIF('Extracto Banco Macro - V1'!E3:E161,"&lt;0",'Extracto Banco Macro - V1'!E3:E161)</f>
        <v>-21576.970000000008</v>
      </c>
      <c r="F5" s="25">
        <f>SUM(C5:E5)</f>
        <v>7918.8599999999933</v>
      </c>
      <c r="XFD5" s="23"/>
    </row>
    <row r="6" spans="2:11 16384:16384" x14ac:dyDescent="0.25">
      <c r="C6" s="25">
        <f>+C4-C5</f>
        <v>0</v>
      </c>
      <c r="D6" s="26">
        <f>+D4-D5</f>
        <v>-21770.7</v>
      </c>
      <c r="E6" s="25">
        <f>+E4-E5</f>
        <v>1.0000000009313226E-2</v>
      </c>
      <c r="F6" s="25">
        <f>+F4-F5</f>
        <v>-21770.689999999991</v>
      </c>
      <c r="J6" t="s">
        <v>183</v>
      </c>
      <c r="K6" s="36">
        <f>-D6</f>
        <v>21770.7</v>
      </c>
    </row>
    <row r="8" spans="2:11 16384:16384" x14ac:dyDescent="0.25">
      <c r="J8" t="s">
        <v>184</v>
      </c>
      <c r="K8" s="36">
        <f>-E6</f>
        <v>-1.0000000009313226E-2</v>
      </c>
    </row>
    <row r="10" spans="2:11 16384:16384" x14ac:dyDescent="0.25">
      <c r="J10" t="s">
        <v>185</v>
      </c>
      <c r="K10" s="36">
        <f>SUM(K4:K8)</f>
        <v>7918.8599999999933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CAFC-7F67-4AF8-B386-E5EB1CFDBF4C}">
  <sheetPr codeName="Hoja4"/>
  <dimension ref="A1:C21"/>
  <sheetViews>
    <sheetView workbookViewId="0">
      <selection activeCell="D13" sqref="D13"/>
    </sheetView>
  </sheetViews>
  <sheetFormatPr baseColWidth="10" defaultRowHeight="15" x14ac:dyDescent="0.25"/>
  <cols>
    <col min="1" max="1" width="11.7109375" bestFit="1" customWidth="1"/>
    <col min="2" max="2" width="50.42578125" customWidth="1"/>
    <col min="3" max="3" width="27.85546875" bestFit="1" customWidth="1"/>
  </cols>
  <sheetData>
    <row r="1" spans="1:3" x14ac:dyDescent="0.25">
      <c r="A1" s="16" t="s">
        <v>64</v>
      </c>
      <c r="B1" s="16" t="s">
        <v>156</v>
      </c>
      <c r="C1" s="16" t="s">
        <v>67</v>
      </c>
    </row>
    <row r="2" spans="1:3" x14ac:dyDescent="0.25">
      <c r="A2" s="16" t="s">
        <v>69</v>
      </c>
      <c r="B2" s="16" t="s">
        <v>155</v>
      </c>
      <c r="C2" s="16" t="s">
        <v>70</v>
      </c>
    </row>
    <row r="3" spans="1:3" x14ac:dyDescent="0.25">
      <c r="A3" s="16" t="s">
        <v>72</v>
      </c>
      <c r="B3" s="16" t="s">
        <v>157</v>
      </c>
      <c r="C3" s="16" t="s">
        <v>73</v>
      </c>
    </row>
    <row r="4" spans="1:3" x14ac:dyDescent="0.25">
      <c r="A4" s="16" t="s">
        <v>75</v>
      </c>
      <c r="B4" s="16" t="s">
        <v>160</v>
      </c>
      <c r="C4" s="16" t="s">
        <v>77</v>
      </c>
    </row>
    <row r="5" spans="1:3" x14ac:dyDescent="0.25">
      <c r="A5" s="16" t="s">
        <v>79</v>
      </c>
      <c r="B5" s="16" t="s">
        <v>159</v>
      </c>
      <c r="C5" s="16" t="s">
        <v>81</v>
      </c>
    </row>
    <row r="6" spans="1:3" x14ac:dyDescent="0.25">
      <c r="A6" s="16" t="s">
        <v>83</v>
      </c>
      <c r="B6" s="16" t="s">
        <v>158</v>
      </c>
      <c r="C6" s="16" t="s">
        <v>112</v>
      </c>
    </row>
    <row r="7" spans="1:3" x14ac:dyDescent="0.25">
      <c r="A7" s="16" t="s">
        <v>110</v>
      </c>
      <c r="B7" s="16" t="s">
        <v>162</v>
      </c>
      <c r="C7" s="16" t="s">
        <v>115</v>
      </c>
    </row>
    <row r="8" spans="1:3" x14ac:dyDescent="0.25">
      <c r="A8" s="16" t="s">
        <v>114</v>
      </c>
      <c r="B8" s="16" t="s">
        <v>114</v>
      </c>
      <c r="C8" s="16" t="s">
        <v>133</v>
      </c>
    </row>
    <row r="9" spans="1:3" x14ac:dyDescent="0.25">
      <c r="A9" s="16" t="s">
        <v>132</v>
      </c>
      <c r="B9" s="16" t="s">
        <v>163</v>
      </c>
      <c r="C9" s="17" t="s">
        <v>138</v>
      </c>
    </row>
    <row r="10" spans="1:3" x14ac:dyDescent="0.25">
      <c r="A10" s="17" t="s">
        <v>137</v>
      </c>
      <c r="B10" s="16" t="s">
        <v>164</v>
      </c>
      <c r="C10" s="17" t="s">
        <v>140</v>
      </c>
    </row>
    <row r="11" spans="1:3" x14ac:dyDescent="0.25">
      <c r="A11" s="17" t="s">
        <v>139</v>
      </c>
      <c r="B11" s="17" t="s">
        <v>139</v>
      </c>
      <c r="C11" s="17" t="s">
        <v>142</v>
      </c>
    </row>
    <row r="12" spans="1:3" x14ac:dyDescent="0.25">
      <c r="A12" s="17" t="s">
        <v>141</v>
      </c>
      <c r="B12" s="16" t="s">
        <v>165</v>
      </c>
      <c r="C12" s="17" t="s">
        <v>146</v>
      </c>
    </row>
    <row r="13" spans="1:3" x14ac:dyDescent="0.25">
      <c r="A13" s="17" t="s">
        <v>145</v>
      </c>
      <c r="B13" s="16" t="s">
        <v>167</v>
      </c>
      <c r="C13" s="17" t="s">
        <v>147</v>
      </c>
    </row>
    <row r="14" spans="1:3" x14ac:dyDescent="0.25">
      <c r="A14" s="16" t="s">
        <v>152</v>
      </c>
      <c r="B14" s="16" t="s">
        <v>167</v>
      </c>
      <c r="C14" s="17" t="s">
        <v>148</v>
      </c>
    </row>
    <row r="15" spans="1:3" x14ac:dyDescent="0.25">
      <c r="A15" s="5"/>
      <c r="B15" s="14"/>
      <c r="C15" s="17" t="s">
        <v>149</v>
      </c>
    </row>
    <row r="16" spans="1:3" x14ac:dyDescent="0.25">
      <c r="A16" s="5"/>
      <c r="B16" s="14"/>
      <c r="C16" s="16" t="s">
        <v>153</v>
      </c>
    </row>
    <row r="17" spans="1:3" x14ac:dyDescent="0.25">
      <c r="A17" s="5"/>
      <c r="B17" s="14"/>
      <c r="C17" s="5"/>
    </row>
    <row r="18" spans="1:3" x14ac:dyDescent="0.25">
      <c r="A18" s="14" t="s">
        <v>55</v>
      </c>
      <c r="B18" s="14" t="s">
        <v>169</v>
      </c>
      <c r="C18" s="14" t="s">
        <v>58</v>
      </c>
    </row>
    <row r="19" spans="1:3" x14ac:dyDescent="0.25">
      <c r="A19" s="14" t="s">
        <v>106</v>
      </c>
      <c r="B19" s="14" t="s">
        <v>161</v>
      </c>
      <c r="C19" s="14" t="s">
        <v>108</v>
      </c>
    </row>
    <row r="20" spans="1:3" x14ac:dyDescent="0.25">
      <c r="A20" s="18" t="s">
        <v>143</v>
      </c>
      <c r="B20" s="14" t="s">
        <v>168</v>
      </c>
      <c r="C20" s="18" t="s">
        <v>144</v>
      </c>
    </row>
    <row r="21" spans="1:3" x14ac:dyDescent="0.25">
      <c r="A21" s="14" t="s">
        <v>150</v>
      </c>
      <c r="B21" s="14" t="s">
        <v>166</v>
      </c>
      <c r="C21" s="14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Mayor Bco Macro - V0</vt:lpstr>
      <vt:lpstr>Mayor Bco Macro - V1</vt:lpstr>
      <vt:lpstr>Extracto Banco Macro - V0</vt:lpstr>
      <vt:lpstr>Extracto Banco Macro - V1</vt:lpstr>
      <vt:lpstr>Conciliacion</vt:lpstr>
      <vt:lpstr>Descripciones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</dc:creator>
  <cp:lastModifiedBy>Leandro Darío Mamaní</cp:lastModifiedBy>
  <dcterms:created xsi:type="dcterms:W3CDTF">2021-07-09T17:03:02Z</dcterms:created>
  <dcterms:modified xsi:type="dcterms:W3CDTF">2024-11-02T14:53:40Z</dcterms:modified>
</cp:coreProperties>
</file>